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915" windowWidth="12120" windowHeight="8580" tabRatio="601" activeTab="0"/>
  </bookViews>
  <sheets>
    <sheet name="income" sheetId="1" r:id="rId1"/>
    <sheet name="balance" sheetId="2" r:id="rId2"/>
    <sheet name="capital" sheetId="3" r:id="rId3"/>
    <sheet name="30" sheetId="4" r:id="rId4"/>
    <sheet name="cash flow" sheetId="5" r:id="rId5"/>
  </sheets>
  <definedNames>
    <definedName name="Date1">#REF!</definedName>
    <definedName name="Date2">#REF!</definedName>
    <definedName name="Name">#REF!</definedName>
    <definedName name="RetName">#REF!</definedName>
    <definedName name="V12_BeginningNetCash">#REF!</definedName>
    <definedName name="V12_BeginningNetCash_Lim">#REF!</definedName>
    <definedName name="V12_CashNetGrowth">#REF!</definedName>
    <definedName name="V12_CF_FXChangeEffect">#REF!</definedName>
    <definedName name="V12_CFFinAct_BankIssuedSecCh">#REF!</definedName>
    <definedName name="V12_CFFinAct_ComBankCh">#REF!</definedName>
    <definedName name="V12_CFFinAct_DividPaid">#REF!</definedName>
    <definedName name="V12_CFFinAct_LeasingCh">#REF!</definedName>
    <definedName name="V12_CFFinAct_MaturitySec">#REF!</definedName>
    <definedName name="V12_CFFinAct_Other">#REF!</definedName>
    <definedName name="V12_CFFinAct_OtherCh">#REF!</definedName>
    <definedName name="V12_CFFinAct_SharehStFund">#REF!</definedName>
    <definedName name="V12_CFInvAct_ComBankDepos">#REF!</definedName>
    <definedName name="V12_CFInvAct_Divident">#REF!</definedName>
    <definedName name="V12_CFInvAct_FixAssDispos">#REF!</definedName>
    <definedName name="V12_CFInvAct_Other">#REF!</definedName>
    <definedName name="V12_CFInvAct_TermlessSec">#REF!</definedName>
    <definedName name="V12_CFOperAct_AllocFundCh">#REF!</definedName>
    <definedName name="V12_CFOperAct_AttCred">#REF!</definedName>
    <definedName name="V12_CFOperAct_AttrFundCh">#REF!</definedName>
    <definedName name="V12_CFOperAct_CollChOffDDebt">#REF!</definedName>
    <definedName name="V12_CFOperAct_CollChOffL">#REF!</definedName>
    <definedName name="V12_CFOperAct_FactoringCh">#REF!</definedName>
    <definedName name="V12_CFOperAct_FinOperIntP">#REF!</definedName>
    <definedName name="V12_CFOperAct_IntP">#REF!</definedName>
    <definedName name="V12_CFOperAct_IntP_Other">#REF!</definedName>
    <definedName name="V12_CFOperAct_IntP_Salary">#REF!</definedName>
    <definedName name="V12_CFOperAct_IntP_Taxes">#REF!</definedName>
    <definedName name="V12_CFOperAct_IntR">#REF!</definedName>
    <definedName name="V12_CFOperAct_IntR_Commis">#REF!</definedName>
    <definedName name="V12_CFOperAct_IntR_FXOper">#REF!</definedName>
    <definedName name="V12_CFOperAct_IntR_LeasFc">#REF!</definedName>
    <definedName name="V12_CFOperAct_IntR_SecSal">#REF!</definedName>
    <definedName name="V12_CFOperAct_InvDep">#REF!</definedName>
    <definedName name="V12_CFOperAct_InvInc">#REF!</definedName>
    <definedName name="V12_CFOperAct_LeasingCh">#REF!</definedName>
    <definedName name="V12_CFOperAct_RepoCh">#REF!</definedName>
    <definedName name="V12_CFOperAct_RepoNetInc">#REF!</definedName>
    <definedName name="V12_CFOperAct_RevRepoCh">#REF!</definedName>
    <definedName name="V12_CFOperAct_SecSaleCh">#REF!</definedName>
    <definedName name="V12_EndNetCash">#REF!</definedName>
    <definedName name="V12_EndNetCash_Lim">#REF!</definedName>
    <definedName name="V12_OffBal_Assets">#REF!</definedName>
    <definedName name="V12_OffBal_Assets_Return">#REF!</definedName>
    <definedName name="V12_OffBal_Assets_ReturnCred">#REF!</definedName>
    <definedName name="V12_OffBal_Assets_ReturnDebLi">#REF!</definedName>
    <definedName name="V12_OffBal_AssetsCred">#REF!</definedName>
    <definedName name="V12_OffBal_AssetsDebLiab">#REF!</definedName>
    <definedName name="V12_OffBal_Interests">#REF!</definedName>
    <definedName name="V12_OffBal_Interests_Return">#REF!</definedName>
  </definedNames>
  <calcPr fullCalcOnLoad="1"/>
</workbook>
</file>

<file path=xl/sharedStrings.xml><?xml version="1.0" encoding="utf-8"?>
<sst xmlns="http://schemas.openxmlformats.org/spreadsheetml/2006/main" count="229" uniqueCount="198">
  <si>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</si>
  <si>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</si>
  <si>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</si>
  <si>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</si>
  <si>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</si>
  <si>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</si>
  <si>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</si>
  <si>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</si>
  <si>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</si>
  <si>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</si>
  <si>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</si>
  <si>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</si>
  <si>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</si>
  <si>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</si>
  <si>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</si>
  <si>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</si>
  <si>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</si>
  <si>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</si>
  <si>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</si>
  <si>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</si>
  <si>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</si>
  <si>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</si>
  <si>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</si>
  <si>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</si>
  <si>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</si>
  <si>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</si>
  <si>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</si>
  <si>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</si>
  <si>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</si>
  <si>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</si>
  <si>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</si>
  <si>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</si>
  <si>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</si>
  <si>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</si>
  <si>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</si>
  <si>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</si>
  <si>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</si>
  <si>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</si>
  <si>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</si>
  <si>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</si>
  <si>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</si>
  <si>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</si>
  <si>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</si>
  <si>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</si>
  <si>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</si>
  <si>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</si>
  <si>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</si>
  <si>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</si>
  <si>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</si>
  <si>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</si>
  <si>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</si>
  <si>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</si>
  <si>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</si>
  <si>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</si>
  <si>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</si>
  <si>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</si>
  <si>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</si>
  <si>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</si>
  <si>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</si>
  <si>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</si>
  <si>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</si>
  <si>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</si>
  <si>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</si>
  <si>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</si>
  <si>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</si>
  <si>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</si>
  <si>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</si>
  <si>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</si>
  <si>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</si>
  <si>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</si>
  <si>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</si>
  <si>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</si>
  <si>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</si>
  <si>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</si>
  <si>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</si>
  <si>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</si>
  <si>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</si>
  <si>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</si>
  <si>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</si>
  <si>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</si>
  <si>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</si>
  <si>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</si>
  <si>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</si>
  <si>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</si>
  <si>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</si>
  <si>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</si>
  <si>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</si>
  <si>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</si>
  <si>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</si>
  <si>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</si>
  <si>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</si>
  <si>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</si>
  <si>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ÝáõÛÝ Å³Ù³-Ý³Ï³-ßñç³Ý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</si>
  <si>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</si>
  <si>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</si>
  <si>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</si>
  <si>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</si>
  <si>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</si>
  <si>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</si>
  <si>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</si>
  <si>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</si>
  <si>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ØÆæ²ÜÎÚ²È Ð²Þì²ä²Ð²Î²Ü Ð²ÞìºÎÞÆè (Ò¨ 7)</t>
  </si>
  <si>
    <t>ºÝÃ³Ñ³í»Éí³Í 6</t>
  </si>
  <si>
    <t>ØÆæ²ÜÎÚ²È Ð²ÞìºîìàôÂÚàôÜ (Ò¨ 6)</t>
  </si>
  <si>
    <t xml:space="preserve">üÇÝ³Ýë³Ï³Ý ³ñ¹ÛáõÝùÝ»ñÇ Ù³ëÇÝ </t>
  </si>
  <si>
    <t>(í³ñÏ³ÛÇÝ Ï³½Ù³Ï»ñåáõÃÛ³Ý ³Ýí³ÝáõÙÁ ¨ ·ïÝí»Éáõ í³ÛñÁ)</t>
  </si>
  <si>
    <t>Ü³Ëáñ¹ Å³Ù³Ý³Ï³ßñç³Ý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</si>
  <si>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</si>
  <si>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</si>
  <si>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</si>
  <si>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</si>
  <si>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</si>
  <si>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</si>
  <si>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</si>
  <si>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</si>
  <si>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</si>
  <si>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</si>
  <si>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</si>
  <si>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</si>
  <si>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</si>
  <si>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</si>
  <si>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</si>
  <si>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</si>
  <si>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</si>
  <si>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</si>
  <si>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</si>
  <si>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</si>
  <si>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</si>
  <si>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</si>
  <si>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</si>
  <si>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</si>
  <si>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</si>
  <si>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</si>
  <si>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</si>
  <si>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</si>
  <si>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</si>
  <si>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</si>
  <si>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</si>
  <si>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</si>
  <si>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</si>
  <si>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</si>
  <si>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</si>
  <si>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§31¦ Ù³ñïÇ  2009Ã.</t>
  </si>
  <si>
    <t xml:space="preserve">                                ºÝÃ³Ñ³í»Éí³Í 8</t>
  </si>
  <si>
    <t xml:space="preserve">  ê»÷³Ï³Ý Ï³åÇï³ÉáõÙ ÷á÷áËáõÃÛáõÝÝ»ñÇ Ù³ëÇÝ ÙÇç³ÝÏÛ³É Ñ³ßí»ïíáõÃÛáõÝ (Ò¨ 8)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</si>
  <si>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</si>
  <si>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</si>
  <si>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</si>
  <si>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</si>
  <si>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</si>
  <si>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</si>
  <si>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</si>
  <si>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</si>
  <si>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</si>
  <si>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</si>
  <si>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</si>
  <si>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</si>
  <si>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</si>
  <si>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</si>
  <si>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</si>
  <si>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ØÝ³óáñ¹Ý ³é 31 ¹»Ïï»Ùµ»ñ  2007Ã.</t>
  </si>
  <si>
    <t>(·ÉË³íáñ ïÝûñ»Ý)                                                                          Î. Ð³ÏáµÛ³Ý</t>
  </si>
  <si>
    <t xml:space="preserve"> 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</si>
  <si>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</si>
  <si>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</si>
  <si>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</si>
  <si>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ì³ñÏ³ÛÇÝ Ï³½Ù³Ï»ñåáõÃÛ³Ý ³Ýí³ÝáõÙÁ</t>
  </si>
  <si>
    <t>§¾ÏáõÙ»ÝÇÏ ºÏ»Õ»ó³Ï³Ý öáË³ïí³Ï³Ý üáÝ¹¦ àõìÎ êäÀ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</si>
  <si>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</si>
  <si>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</si>
  <si>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</si>
  <si>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</si>
  <si>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</si>
  <si>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</si>
  <si>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</si>
  <si>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</si>
  <si>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</si>
  <si>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</si>
  <si>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</si>
  <si>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</si>
  <si>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</si>
  <si>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</si>
  <si>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</si>
  <si>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</si>
  <si>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</si>
  <si>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 xml:space="preserve">                           §31¦ Ù³ñïÇ  2009Ã.</t>
  </si>
  <si>
    <t>ØÝ³óáñ¹Ý ³é 31 ¹»Ïï»Ùµ»ñ  2008Ã.</t>
  </si>
  <si>
    <t>ØÝ³óáñ¹Ý ³é 31 Ù³ñïÇ 2009Ã.</t>
  </si>
  <si>
    <t>¶ÉË³íáñ Ñ³ßí³å³Ñ                                                    ø.ø³ñ³ÙÛ³Ý</t>
  </si>
  <si>
    <t>ØÝ³óáñ¹Ý ³é 31 Ù³ñïÇ 2008Ã.</t>
  </si>
  <si>
    <t xml:space="preserve">    ¶ÉË³íáñ Ñ³ßí³å³Ñ`                                                    ø. ø³ñ³ÙÛ³Ý</t>
  </si>
  <si>
    <t xml:space="preserve">î»Õ³µ³ßËí³Í ÙÇçáóÝ»ñÇ Ýí³½áõÙ (³í»É³óáõÙ)                                      </t>
  </si>
  <si>
    <t>Ù»Ï</t>
  </si>
  <si>
    <r>
      <t xml:space="preserve">Ü»ñ·ñ³íí³Í í³ñÏ»ñÇ ³í»É³óáõÙ (Ýí³½áõÙ)                                         </t>
    </r>
    <r>
      <rPr>
        <sz val="9"/>
        <color indexed="10"/>
        <rFont val="Arial LatArm"/>
        <family val="2"/>
      </rPr>
      <t xml:space="preserve"> </t>
    </r>
  </si>
  <si>
    <r>
      <t xml:space="preserve">§¾ÏáõÙ»ÝÇÏ ºÏ»Õ»ó³Ï³Ý öáË³ïí³Ï³Ý üáÝ¹¦ àõìÎ êäÀ Ï³ÝáÝ³¹ñáõÃÛ³Ý Ñ³Ù³Ó³ÛÝ Ï³½Ù³Ï»ñåáõÃÛáõÝÁ </t>
    </r>
    <r>
      <rPr>
        <b/>
        <sz val="10"/>
        <rFont val="Arial LatArm"/>
        <family val="2"/>
      </rPr>
      <t>Ññ³å³ñ³Ï³ÛÇÝ ûý»ñï³ÛÇÝ ÙÇçáóáí ÷áË³éáõÃÛáõÝÝ»ñ ãÇ Ý»ñ·ñ³íáõÙ</t>
    </r>
    <r>
      <rPr>
        <sz val="10"/>
        <rFont val="Arial LatArm"/>
        <family val="2"/>
      </rPr>
      <t>, Ñ»ï¨³µ³ñ §Ü11 ÁÝ¹Ñ³Ýáõñ Ï³åÇï³ÉÇ ¨ éÇëÏáí Ïßéí³Í ³ÏïÇíÝ»ñÇ ·áõÙ³ñÝ»ñÇ ÙÇç¨ ë³ÑÙ³Ý³ÛÇÝ Ñ³ñ³µ»ñ³ÏóáõÃÛ³Ý Ýí³½³·áõÛÝ ã³÷Á ¦, § Ø»Ï ÷áË³éáõÇ ·Íáí éÇëÏÇ ³é³í»É³·áõÛÝ ã³Á¦ ¨ § 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</si>
  <si>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</si>
  <si>
    <r>
      <t>2009Ã. Ù³ñïÇ 31-Ç</t>
    </r>
    <r>
      <rPr>
        <sz val="10"/>
        <rFont val="Arial LatArm"/>
        <family val="2"/>
      </rPr>
      <t xml:space="preserve"> ¹ñáõÃÛ³Ùµ §¾ÏáõÙ»ÝÇÏ ºÏ»Õ»ó³Ï³Ý öáË³ïí³Ï³Ý üáÝ¹¦ àõìÎ êäÀ ³ßË³ïáÕÝ»ñÇ ÙÇçÇÝ </t>
    </r>
  </si>
  <si>
    <r>
      <t xml:space="preserve">»é³ÙëÛ³Ï³ÛÇÝ Ãí³ù³Ý³ÏÁ Ï³½ÙáõÙ ¿  </t>
    </r>
    <r>
      <rPr>
        <b/>
        <sz val="10"/>
        <rFont val="Arial LatArm"/>
        <family val="2"/>
      </rPr>
      <t>25 Ñá·Ç: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</si>
</sst>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86" formatCode="0.0%"/>
  </numFmts>
  <fonts count="59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sz val="8"/>
      <name val="Arial LatArm"/>
      <family val="2"/>
    </font>
    <font>
      <b/>
      <i/>
      <u val="single"/>
      <sz val="9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sz val="11"/>
      <name val="Arial LatArm"/>
      <family val="2"/>
    </font>
    <font>
      <b/>
      <sz val="10"/>
      <name val="Arial LatArm"/>
      <family val="2"/>
    </font>
    <font>
      <b/>
      <u val="single"/>
      <sz val="12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sz val="9"/>
      <name val="Arial LatArm"/>
      <family val="2"/>
    </font>
    <font>
      <sz val="9"/>
      <color indexed="10"/>
      <name val="Arial LatArm"/>
      <family val="2"/>
    </font>
    <font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13"/>
      <name val="Arial LatArm"/>
      <family val="2"/>
    </font>
    <font>
      <i/>
      <sz val="10"/>
      <name val="Arial LatArm"/>
      <family val="2"/>
    </font>
    <font>
      <i/>
      <sz val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57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0" fillId="0" borderId="0" xfId="60" applyFont="1" applyBorder="1" applyAlignment="1">
      <alignment horizontal="center"/>
      <protection/>
    </xf>
    <xf numFmtId="49" fontId="23" fillId="0" borderId="0" xfId="60" applyNumberFormat="1" applyFont="1" applyBorder="1" applyAlignment="1">
      <alignment horizontal="left"/>
      <protection/>
    </xf>
    <xf numFmtId="0" fontId="23" fillId="0" borderId="0" xfId="60" applyFont="1" applyBorder="1">
      <alignment/>
      <protection/>
    </xf>
    <xf numFmtId="0" fontId="31" fillId="0" borderId="0" xfId="60" applyFont="1" applyBorder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vertical="top" wrapText="1"/>
      <protection/>
    </xf>
    <xf numFmtId="0" fontId="33" fillId="0" borderId="0" xfId="57" applyFont="1" applyFill="1" applyBorder="1" applyAlignment="1">
      <alignment horizontal="right"/>
      <protection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horizontal="left" vertical="top" wrapText="1"/>
      <protection/>
    </xf>
    <xf numFmtId="0" fontId="34" fillId="0" borderId="11" xfId="57" applyFont="1" applyFill="1" applyBorder="1" applyAlignment="1">
      <alignment vertical="top" wrapText="1"/>
      <protection/>
    </xf>
    <xf numFmtId="37" fontId="28" fillId="0" borderId="12" xfId="57" applyNumberFormat="1" applyFont="1" applyFill="1" applyBorder="1" applyAlignment="1" applyProtection="1">
      <alignment horizontal="center" vertical="top" wrapText="1"/>
      <protection/>
    </xf>
    <xf numFmtId="0" fontId="24" fillId="0" borderId="13" xfId="57" applyFont="1" applyFill="1" applyBorder="1" applyAlignment="1">
      <alignment vertical="top" wrapText="1"/>
      <protection/>
    </xf>
    <xf numFmtId="37" fontId="29" fillId="0" borderId="12" xfId="57" applyNumberFormat="1" applyFont="1" applyFill="1" applyBorder="1" applyAlignment="1" applyProtection="1">
      <alignment horizontal="center" vertical="top" wrapText="1"/>
      <protection/>
    </xf>
    <xf numFmtId="0" fontId="32" fillId="0" borderId="14" xfId="57" applyFont="1" applyFill="1" applyBorder="1" applyAlignment="1">
      <alignment horizontal="left" vertical="top" wrapText="1"/>
      <protection/>
    </xf>
    <xf numFmtId="3" fontId="29" fillId="0" borderId="12" xfId="57" applyNumberFormat="1" applyFont="1" applyFill="1" applyBorder="1" applyAlignment="1" applyProtection="1">
      <alignment horizontal="center" vertical="top" wrapText="1"/>
      <protection/>
    </xf>
    <xf numFmtId="0" fontId="32" fillId="0" borderId="14" xfId="57" applyFont="1" applyFill="1" applyBorder="1" applyAlignment="1">
      <alignment vertical="top" wrapText="1"/>
      <protection/>
    </xf>
    <xf numFmtId="0" fontId="32" fillId="0" borderId="13" xfId="57" applyFont="1" applyFill="1" applyBorder="1" applyAlignment="1">
      <alignment vertical="top" wrapText="1"/>
      <protection/>
    </xf>
    <xf numFmtId="0" fontId="24" fillId="0" borderId="13" xfId="57" applyFont="1" applyFill="1" applyBorder="1" applyAlignment="1">
      <alignment horizontal="left" vertical="top" wrapText="1"/>
      <protection/>
    </xf>
    <xf numFmtId="0" fontId="32" fillId="0" borderId="13" xfId="57" applyFont="1" applyFill="1" applyBorder="1" applyAlignment="1">
      <alignment horizontal="left" vertical="top" wrapText="1"/>
      <protection/>
    </xf>
    <xf numFmtId="0" fontId="32" fillId="0" borderId="14" xfId="57" applyFont="1" applyFill="1" applyBorder="1" applyAlignment="1" quotePrefix="1">
      <alignment horizontal="left" vertical="top" wrapText="1"/>
      <protection/>
    </xf>
    <xf numFmtId="3" fontId="32" fillId="0" borderId="14" xfId="57" applyNumberFormat="1" applyFont="1" applyFill="1" applyBorder="1" applyAlignment="1" applyProtection="1">
      <alignment horizontal="center" vertical="top" wrapText="1"/>
      <protection locked="0"/>
    </xf>
    <xf numFmtId="37" fontId="29" fillId="0" borderId="15" xfId="57" applyNumberFormat="1" applyFont="1" applyFill="1" applyBorder="1" applyAlignment="1" applyProtection="1">
      <alignment horizontal="center" vertical="top" wrapText="1"/>
      <protection/>
    </xf>
    <xf numFmtId="3" fontId="28" fillId="0" borderId="16" xfId="57" applyNumberFormat="1" applyFont="1" applyFill="1" applyBorder="1" applyAlignment="1" applyProtection="1">
      <alignment horizontal="center" vertical="top" wrapText="1"/>
      <protection/>
    </xf>
    <xf numFmtId="3" fontId="29" fillId="0" borderId="17" xfId="57" applyNumberFormat="1" applyFont="1" applyFill="1" applyBorder="1" applyAlignment="1" applyProtection="1">
      <alignment horizontal="center" vertical="top" wrapText="1"/>
      <protection locked="0"/>
    </xf>
    <xf numFmtId="37" fontId="32" fillId="0" borderId="12" xfId="57" applyNumberFormat="1" applyFont="1" applyFill="1" applyBorder="1" applyAlignment="1" applyProtection="1">
      <alignment horizontal="center" vertical="top" wrapText="1"/>
      <protection/>
    </xf>
    <xf numFmtId="0" fontId="32" fillId="0" borderId="18" xfId="57" applyFont="1" applyFill="1" applyBorder="1" applyAlignment="1">
      <alignment vertical="top" wrapText="1"/>
      <protection/>
    </xf>
    <xf numFmtId="3" fontId="29" fillId="0" borderId="19" xfId="57" applyNumberFormat="1" applyFont="1" applyFill="1" applyBorder="1" applyAlignment="1" applyProtection="1">
      <alignment horizontal="center" vertical="top" wrapText="1"/>
      <protection locked="0"/>
    </xf>
    <xf numFmtId="0" fontId="32" fillId="0" borderId="15" xfId="57" applyFont="1" applyFill="1" applyBorder="1" applyAlignment="1">
      <alignment vertical="top" wrapText="1"/>
      <protection/>
    </xf>
    <xf numFmtId="3" fontId="29" fillId="0" borderId="20" xfId="57" applyNumberFormat="1" applyFont="1" applyFill="1" applyBorder="1" applyAlignment="1" applyProtection="1">
      <alignment horizontal="center" vertical="top" wrapText="1"/>
      <protection locked="0"/>
    </xf>
    <xf numFmtId="3" fontId="32" fillId="0" borderId="15" xfId="57" applyNumberFormat="1" applyFont="1" applyFill="1" applyBorder="1" applyAlignment="1" applyProtection="1">
      <alignment horizontal="center" vertical="top" wrapText="1"/>
      <protection locked="0"/>
    </xf>
    <xf numFmtId="3" fontId="34" fillId="0" borderId="14" xfId="57" applyNumberFormat="1" applyFont="1" applyFill="1" applyBorder="1" applyAlignment="1" applyProtection="1">
      <alignment horizontal="center" vertical="top" wrapText="1"/>
      <protection/>
    </xf>
    <xf numFmtId="3" fontId="28" fillId="0" borderId="17" xfId="57" applyNumberFormat="1" applyFont="1" applyFill="1" applyBorder="1" applyAlignment="1" applyProtection="1">
      <alignment horizontal="center" vertical="top" wrapText="1"/>
      <protection locked="0"/>
    </xf>
    <xf numFmtId="3" fontId="32" fillId="0" borderId="18" xfId="57" applyNumberFormat="1" applyFont="1" applyFill="1" applyBorder="1" applyAlignment="1" applyProtection="1">
      <alignment horizontal="center" vertical="top" wrapText="1"/>
      <protection locked="0"/>
    </xf>
    <xf numFmtId="3" fontId="29" fillId="0" borderId="15" xfId="57" applyNumberFormat="1" applyFont="1" applyFill="1" applyBorder="1" applyAlignment="1" applyProtection="1">
      <alignment horizontal="center" vertical="top" wrapText="1"/>
      <protection locked="0"/>
    </xf>
    <xf numFmtId="37" fontId="32" fillId="0" borderId="21" xfId="57" applyNumberFormat="1" applyFont="1" applyFill="1" applyBorder="1" applyAlignment="1" applyProtection="1">
      <alignment horizontal="center" vertical="top" wrapText="1"/>
      <protection/>
    </xf>
    <xf numFmtId="0" fontId="32" fillId="0" borderId="22" xfId="57" applyFont="1" applyFill="1" applyBorder="1" applyAlignment="1">
      <alignment horizontal="left" vertical="top" wrapText="1"/>
      <protection/>
    </xf>
    <xf numFmtId="37" fontId="29" fillId="0" borderId="0" xfId="57" applyNumberFormat="1" applyFont="1" applyFill="1" applyBorder="1" applyAlignment="1" applyProtection="1">
      <alignment horizontal="center" vertical="top" wrapText="1"/>
      <protection/>
    </xf>
    <xf numFmtId="37" fontId="32" fillId="0" borderId="11" xfId="57" applyNumberFormat="1" applyFont="1" applyFill="1" applyBorder="1" applyAlignment="1" applyProtection="1">
      <alignment horizontal="center" vertical="top" wrapText="1"/>
      <protection/>
    </xf>
    <xf numFmtId="0" fontId="32" fillId="0" borderId="23" xfId="57" applyFont="1" applyFill="1" applyBorder="1" applyAlignment="1">
      <alignment horizontal="left" vertical="top" wrapText="1"/>
      <protection/>
    </xf>
    <xf numFmtId="37" fontId="29" fillId="0" borderId="24" xfId="57" applyNumberFormat="1" applyFont="1" applyFill="1" applyBorder="1" applyAlignment="1" applyProtection="1">
      <alignment horizontal="center" vertical="top" wrapText="1"/>
      <protection/>
    </xf>
    <xf numFmtId="37" fontId="32" fillId="0" borderId="23" xfId="57" applyNumberFormat="1" applyFont="1" applyFill="1" applyBorder="1" applyAlignment="1" applyProtection="1">
      <alignment horizontal="center" vertical="top" wrapText="1"/>
      <protection/>
    </xf>
    <xf numFmtId="0" fontId="34" fillId="0" borderId="10" xfId="57" applyFont="1" applyFill="1" applyBorder="1" applyAlignment="1">
      <alignment vertical="top" wrapText="1"/>
      <protection/>
    </xf>
    <xf numFmtId="3" fontId="28" fillId="0" borderId="25" xfId="57" applyNumberFormat="1" applyFont="1" applyFill="1" applyBorder="1" applyAlignment="1" applyProtection="1">
      <alignment horizontal="center" vertical="top" wrapText="1"/>
      <protection/>
    </xf>
    <xf numFmtId="3" fontId="28" fillId="0" borderId="26" xfId="57" applyNumberFormat="1" applyFont="1" applyFill="1" applyBorder="1" applyAlignment="1" applyProtection="1">
      <alignment horizontal="center" vertical="top" wrapText="1"/>
      <protection/>
    </xf>
    <xf numFmtId="0" fontId="32" fillId="0" borderId="27" xfId="57" applyFont="1" applyFill="1" applyBorder="1" applyAlignment="1">
      <alignment vertical="top" wrapText="1"/>
      <protection/>
    </xf>
    <xf numFmtId="3" fontId="28" fillId="0" borderId="27" xfId="57" applyNumberFormat="1" applyFont="1" applyFill="1" applyBorder="1" applyAlignment="1" applyProtection="1">
      <alignment horizontal="center" vertical="top" wrapText="1"/>
      <protection locked="0"/>
    </xf>
    <xf numFmtId="0" fontId="32" fillId="0" borderId="28" xfId="57" applyFont="1" applyFill="1" applyBorder="1" applyAlignment="1">
      <alignment vertical="top" wrapText="1"/>
      <protection/>
    </xf>
    <xf numFmtId="3" fontId="28" fillId="0" borderId="28" xfId="57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>
      <alignment horizontal="left" indent="12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horizontal="center"/>
    </xf>
    <xf numFmtId="0" fontId="36" fillId="0" borderId="0" xfId="59" applyFont="1" applyFill="1" applyAlignment="1">
      <alignment horizontal="centerContinuous"/>
      <protection/>
    </xf>
    <xf numFmtId="0" fontId="23" fillId="0" borderId="0" xfId="59" applyFont="1" applyFill="1">
      <alignment/>
      <protection/>
    </xf>
    <xf numFmtId="0" fontId="25" fillId="0" borderId="0" xfId="59" applyFont="1" applyFill="1" applyBorder="1" applyAlignment="1">
      <alignment horizontal="right"/>
      <protection/>
    </xf>
    <xf numFmtId="0" fontId="36" fillId="0" borderId="0" xfId="59" applyFont="1" applyFill="1" applyAlignment="1">
      <alignment horizontal="right"/>
      <protection/>
    </xf>
    <xf numFmtId="0" fontId="23" fillId="0" borderId="29" xfId="59" applyFont="1" applyFill="1" applyBorder="1" applyProtection="1">
      <alignment/>
      <protection locked="0"/>
    </xf>
    <xf numFmtId="0" fontId="23" fillId="0" borderId="0" xfId="59" applyFont="1" applyFill="1" applyBorder="1" applyProtection="1">
      <alignment/>
      <protection locked="0"/>
    </xf>
    <xf numFmtId="0" fontId="32" fillId="0" borderId="0" xfId="59" applyFont="1" applyFill="1" applyAlignment="1">
      <alignment horizontal="right"/>
      <protection/>
    </xf>
    <xf numFmtId="14" fontId="23" fillId="0" borderId="29" xfId="59" applyNumberFormat="1" applyFont="1" applyFill="1" applyBorder="1" applyProtection="1">
      <alignment/>
      <protection locked="0"/>
    </xf>
    <xf numFmtId="0" fontId="25" fillId="0" borderId="0" xfId="59" applyFont="1" applyFill="1" applyBorder="1" applyAlignment="1">
      <alignment horizontal="left"/>
      <protection/>
    </xf>
    <xf numFmtId="0" fontId="27" fillId="0" borderId="0" xfId="59" applyFont="1" applyFill="1" applyAlignment="1">
      <alignment horizontal="centerContinuous"/>
      <protection/>
    </xf>
    <xf numFmtId="0" fontId="32" fillId="0" borderId="0" xfId="59" applyFont="1" applyFill="1" applyBorder="1" applyAlignment="1">
      <alignment horizontal="right"/>
      <protection/>
    </xf>
    <xf numFmtId="49" fontId="27" fillId="0" borderId="22" xfId="59" applyNumberFormat="1" applyFont="1" applyFill="1" applyBorder="1" applyAlignment="1">
      <alignment horizontal="center" vertical="center" wrapText="1"/>
      <protection/>
    </xf>
    <xf numFmtId="49" fontId="32" fillId="0" borderId="22" xfId="59" applyNumberFormat="1" applyFont="1" applyFill="1" applyBorder="1" applyAlignment="1">
      <alignment horizontal="center" vertical="top" wrapText="1"/>
      <protection/>
    </xf>
    <xf numFmtId="49" fontId="32" fillId="0" borderId="30" xfId="59" applyNumberFormat="1" applyFont="1" applyFill="1" applyBorder="1" applyAlignment="1">
      <alignment horizontal="center" vertical="top" wrapText="1"/>
      <protection/>
    </xf>
    <xf numFmtId="49" fontId="37" fillId="33" borderId="31" xfId="59" applyNumberFormat="1" applyFont="1" applyFill="1" applyBorder="1" applyAlignment="1">
      <alignment horizontal="center" vertical="center" wrapText="1"/>
      <protection/>
    </xf>
    <xf numFmtId="49" fontId="38" fillId="33" borderId="32" xfId="59" applyNumberFormat="1" applyFont="1" applyFill="1" applyBorder="1" applyAlignment="1">
      <alignment horizontal="center" vertical="top" wrapText="1"/>
      <protection/>
    </xf>
    <xf numFmtId="49" fontId="38" fillId="33" borderId="33" xfId="59" applyNumberFormat="1" applyFont="1" applyFill="1" applyBorder="1" applyAlignment="1">
      <alignment horizontal="center" vertical="top" wrapText="1"/>
      <protection/>
    </xf>
    <xf numFmtId="49" fontId="38" fillId="33" borderId="34" xfId="59" applyNumberFormat="1" applyFont="1" applyFill="1" applyBorder="1" applyAlignment="1">
      <alignment horizontal="center" vertical="top" wrapText="1"/>
      <protection/>
    </xf>
    <xf numFmtId="49" fontId="23" fillId="0" borderId="23" xfId="59" applyNumberFormat="1" applyFont="1" applyFill="1" applyBorder="1" applyAlignment="1">
      <alignment vertical="center" wrapText="1"/>
      <protection/>
    </xf>
    <xf numFmtId="3" fontId="23" fillId="0" borderId="23" xfId="0" applyNumberFormat="1" applyFont="1" applyFill="1" applyBorder="1" applyAlignment="1" applyProtection="1">
      <alignment horizontal="center" wrapText="1"/>
      <protection locked="0"/>
    </xf>
    <xf numFmtId="3" fontId="23" fillId="0" borderId="35" xfId="0" applyNumberFormat="1" applyFont="1" applyFill="1" applyBorder="1" applyAlignment="1" applyProtection="1">
      <alignment horizontal="center" wrapText="1"/>
      <protection locked="0"/>
    </xf>
    <xf numFmtId="49" fontId="23" fillId="0" borderId="23" xfId="59" applyNumberFormat="1" applyFont="1" applyFill="1" applyBorder="1" applyAlignment="1" applyProtection="1">
      <alignment horizontal="right" vertical="top" wrapText="1"/>
      <protection locked="0"/>
    </xf>
    <xf numFmtId="49" fontId="23" fillId="0" borderId="10" xfId="59" applyNumberFormat="1" applyFont="1" applyFill="1" applyBorder="1" applyAlignment="1">
      <alignment horizontal="left" vertical="center" wrapText="1"/>
      <protection/>
    </xf>
    <xf numFmtId="3" fontId="23" fillId="0" borderId="10" xfId="0" applyNumberFormat="1" applyFont="1" applyFill="1" applyBorder="1" applyAlignment="1" applyProtection="1">
      <alignment horizontal="center" wrapText="1"/>
      <protection locked="0"/>
    </xf>
    <xf numFmtId="3" fontId="23" fillId="0" borderId="36" xfId="0" applyNumberFormat="1" applyFont="1" applyFill="1" applyBorder="1" applyAlignment="1" applyProtection="1">
      <alignment horizontal="center" wrapText="1"/>
      <protection locked="0"/>
    </xf>
    <xf numFmtId="0" fontId="23" fillId="0" borderId="10" xfId="59" applyFont="1" applyFill="1" applyBorder="1" applyAlignment="1">
      <alignment vertical="top" wrapText="1"/>
      <protection/>
    </xf>
    <xf numFmtId="186" fontId="23" fillId="0" borderId="10" xfId="0" applyNumberFormat="1" applyFont="1" applyFill="1" applyBorder="1" applyAlignment="1" applyProtection="1">
      <alignment horizontal="center"/>
      <protection locked="0"/>
    </xf>
    <xf numFmtId="186" fontId="23" fillId="0" borderId="36" xfId="0" applyNumberFormat="1" applyFont="1" applyFill="1" applyBorder="1" applyAlignment="1" applyProtection="1">
      <alignment horizontal="center" wrapText="1"/>
      <protection locked="0"/>
    </xf>
    <xf numFmtId="186" fontId="23" fillId="0" borderId="10" xfId="0" applyNumberFormat="1" applyFont="1" applyFill="1" applyBorder="1" applyAlignment="1" applyProtection="1">
      <alignment horizontal="center" wrapText="1"/>
      <protection locked="0"/>
    </xf>
    <xf numFmtId="0" fontId="23" fillId="0" borderId="10" xfId="59" applyFont="1" applyFill="1" applyBorder="1" applyAlignment="1">
      <alignment horizontal="left" vertical="top" wrapText="1"/>
      <protection/>
    </xf>
    <xf numFmtId="0" fontId="30" fillId="0" borderId="0" xfId="0" applyFont="1" applyAlignment="1">
      <alignment horizontal="left" indent="12"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36" fillId="0" borderId="0" xfId="0" applyFont="1" applyAlignment="1">
      <alignment horizontal="justify"/>
    </xf>
    <xf numFmtId="0" fontId="34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60" applyFont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4" fillId="0" borderId="37" xfId="0" applyFont="1" applyBorder="1" applyAlignment="1">
      <alignment vertical="top" wrapText="1"/>
    </xf>
    <xf numFmtId="0" fontId="34" fillId="0" borderId="38" xfId="0" applyFont="1" applyBorder="1" applyAlignment="1">
      <alignment vertical="top" wrapText="1"/>
    </xf>
    <xf numFmtId="0" fontId="34" fillId="0" borderId="39" xfId="0" applyFont="1" applyBorder="1" applyAlignment="1">
      <alignment vertical="top" wrapText="1"/>
    </xf>
    <xf numFmtId="0" fontId="32" fillId="0" borderId="40" xfId="0" applyFont="1" applyBorder="1" applyAlignment="1">
      <alignment vertical="top" wrapText="1"/>
    </xf>
    <xf numFmtId="0" fontId="32" fillId="0" borderId="39" xfId="0" applyFont="1" applyBorder="1" applyAlignment="1">
      <alignment vertical="top" wrapText="1"/>
    </xf>
    <xf numFmtId="3" fontId="32" fillId="0" borderId="40" xfId="0" applyNumberFormat="1" applyFont="1" applyBorder="1" applyAlignment="1">
      <alignment horizontal="right" vertical="top" wrapText="1"/>
    </xf>
    <xf numFmtId="0" fontId="32" fillId="0" borderId="40" xfId="0" applyFont="1" applyBorder="1" applyAlignment="1">
      <alignment horizontal="right" vertical="top" wrapText="1"/>
    </xf>
    <xf numFmtId="37" fontId="32" fillId="0" borderId="40" xfId="0" applyNumberFormat="1" applyFont="1" applyBorder="1" applyAlignment="1">
      <alignment horizontal="right" vertical="top" wrapText="1"/>
    </xf>
    <xf numFmtId="0" fontId="32" fillId="0" borderId="40" xfId="0" applyFont="1" applyBorder="1" applyAlignment="1">
      <alignment horizontal="center" vertical="top" wrapText="1"/>
    </xf>
    <xf numFmtId="3" fontId="32" fillId="0" borderId="0" xfId="0" applyNumberFormat="1" applyFont="1" applyAlignment="1">
      <alignment/>
    </xf>
    <xf numFmtId="0" fontId="23" fillId="0" borderId="0" xfId="58" applyFont="1">
      <alignment/>
      <protection/>
    </xf>
    <xf numFmtId="0" fontId="24" fillId="0" borderId="0" xfId="60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49" fontId="23" fillId="0" borderId="24" xfId="60" applyNumberFormat="1" applyFont="1" applyBorder="1" applyAlignment="1">
      <alignment horizontal="left"/>
      <protection/>
    </xf>
    <xf numFmtId="0" fontId="23" fillId="0" borderId="24" xfId="60" applyFont="1" applyBorder="1">
      <alignment/>
      <protection/>
    </xf>
    <xf numFmtId="0" fontId="40" fillId="0" borderId="24" xfId="60" applyFont="1" applyBorder="1" applyAlignment="1">
      <alignment horizontal="right"/>
      <protection/>
    </xf>
    <xf numFmtId="49" fontId="23" fillId="0" borderId="41" xfId="60" applyNumberFormat="1" applyFont="1" applyBorder="1" applyAlignment="1">
      <alignment horizontal="left" vertical="top" wrapText="1"/>
      <protection/>
    </xf>
    <xf numFmtId="0" fontId="30" fillId="0" borderId="42" xfId="60" applyFont="1" applyBorder="1" applyAlignment="1">
      <alignment horizontal="center" vertical="center" wrapText="1"/>
      <protection/>
    </xf>
    <xf numFmtId="0" fontId="30" fillId="0" borderId="42" xfId="60" applyFont="1" applyBorder="1" applyAlignment="1">
      <alignment horizontal="center" vertical="top" wrapText="1"/>
      <protection/>
    </xf>
    <xf numFmtId="0" fontId="30" fillId="0" borderId="43" xfId="60" applyFont="1" applyBorder="1" applyAlignment="1">
      <alignment horizontal="center" vertical="top" wrapText="1"/>
      <protection/>
    </xf>
    <xf numFmtId="49" fontId="30" fillId="0" borderId="44" xfId="60" applyNumberFormat="1" applyFont="1" applyBorder="1" applyAlignment="1">
      <alignment horizontal="left"/>
      <protection/>
    </xf>
    <xf numFmtId="0" fontId="30" fillId="0" borderId="45" xfId="60" applyFont="1" applyBorder="1">
      <alignment/>
      <protection/>
    </xf>
    <xf numFmtId="0" fontId="29" fillId="0" borderId="45" xfId="60" applyFont="1" applyBorder="1">
      <alignment/>
      <protection/>
    </xf>
    <xf numFmtId="0" fontId="23" fillId="0" borderId="46" xfId="60" applyFont="1" applyBorder="1">
      <alignment/>
      <protection/>
    </xf>
    <xf numFmtId="49" fontId="32" fillId="0" borderId="47" xfId="60" applyNumberFormat="1" applyFont="1" applyBorder="1" applyAlignment="1">
      <alignment horizontal="left"/>
      <protection/>
    </xf>
    <xf numFmtId="0" fontId="32" fillId="0" borderId="48" xfId="60" applyFont="1" applyBorder="1" applyAlignment="1">
      <alignment wrapText="1"/>
      <protection/>
    </xf>
    <xf numFmtId="3" fontId="29" fillId="0" borderId="48" xfId="60" applyNumberFormat="1" applyFont="1" applyBorder="1">
      <alignment/>
      <protection/>
    </xf>
    <xf numFmtId="3" fontId="23" fillId="0" borderId="49" xfId="60" applyNumberFormat="1" applyFont="1" applyBorder="1">
      <alignment/>
      <protection/>
    </xf>
    <xf numFmtId="0" fontId="32" fillId="0" borderId="48" xfId="60" applyFont="1" applyBorder="1">
      <alignment/>
      <protection/>
    </xf>
    <xf numFmtId="0" fontId="23" fillId="0" borderId="49" xfId="60" applyFont="1" applyBorder="1">
      <alignment/>
      <protection/>
    </xf>
    <xf numFmtId="0" fontId="29" fillId="0" borderId="48" xfId="60" applyFont="1" applyBorder="1">
      <alignment/>
      <protection/>
    </xf>
    <xf numFmtId="49" fontId="32" fillId="0" borderId="47" xfId="60" applyNumberFormat="1" applyFont="1" applyBorder="1" applyAlignment="1">
      <alignment horizontal="left" vertical="top"/>
      <protection/>
    </xf>
    <xf numFmtId="0" fontId="32" fillId="0" borderId="48" xfId="60" applyFont="1" applyBorder="1" applyAlignment="1">
      <alignment vertical="top" wrapText="1"/>
      <protection/>
    </xf>
    <xf numFmtId="0" fontId="24" fillId="0" borderId="48" xfId="60" applyFont="1" applyBorder="1">
      <alignment/>
      <protection/>
    </xf>
    <xf numFmtId="3" fontId="28" fillId="0" borderId="48" xfId="60" applyNumberFormat="1" applyFont="1" applyBorder="1">
      <alignment/>
      <protection/>
    </xf>
    <xf numFmtId="3" fontId="28" fillId="0" borderId="49" xfId="60" applyNumberFormat="1" applyFont="1" applyBorder="1">
      <alignment/>
      <protection/>
    </xf>
    <xf numFmtId="49" fontId="34" fillId="0" borderId="47" xfId="60" applyNumberFormat="1" applyFont="1" applyBorder="1" applyAlignment="1">
      <alignment horizontal="left"/>
      <protection/>
    </xf>
    <xf numFmtId="0" fontId="34" fillId="0" borderId="48" xfId="60" applyFont="1" applyBorder="1">
      <alignment/>
      <protection/>
    </xf>
    <xf numFmtId="3" fontId="29" fillId="0" borderId="49" xfId="60" applyNumberFormat="1" applyFont="1" applyBorder="1">
      <alignment/>
      <protection/>
    </xf>
    <xf numFmtId="0" fontId="33" fillId="0" borderId="48" xfId="60" applyFont="1" applyBorder="1">
      <alignment/>
      <protection/>
    </xf>
    <xf numFmtId="49" fontId="32" fillId="0" borderId="50" xfId="60" applyNumberFormat="1" applyFont="1" applyBorder="1" applyAlignment="1">
      <alignment horizontal="left"/>
      <protection/>
    </xf>
    <xf numFmtId="0" fontId="24" fillId="0" borderId="51" xfId="60" applyFont="1" applyBorder="1">
      <alignment/>
      <protection/>
    </xf>
    <xf numFmtId="3" fontId="28" fillId="0" borderId="51" xfId="60" applyNumberFormat="1" applyFont="1" applyBorder="1">
      <alignment/>
      <protection/>
    </xf>
    <xf numFmtId="3" fontId="28" fillId="0" borderId="52" xfId="60" applyNumberFormat="1" applyFont="1" applyBorder="1">
      <alignment/>
      <protection/>
    </xf>
    <xf numFmtId="166" fontId="23" fillId="0" borderId="0" xfId="0" applyNumberFormat="1" applyFont="1" applyAlignment="1">
      <alignment/>
    </xf>
    <xf numFmtId="0" fontId="23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39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31" fillId="0" borderId="0" xfId="61" applyFont="1" applyAlignment="1">
      <alignment/>
      <protection/>
    </xf>
    <xf numFmtId="0" fontId="27" fillId="0" borderId="0" xfId="61" applyFont="1" applyAlignment="1">
      <alignment/>
      <protection/>
    </xf>
    <xf numFmtId="0" fontId="25" fillId="0" borderId="0" xfId="61" applyFont="1" applyBorder="1" applyAlignment="1">
      <alignment horizontal="center"/>
      <protection/>
    </xf>
    <xf numFmtId="0" fontId="25" fillId="0" borderId="0" xfId="61" applyFont="1" applyBorder="1" applyAlignment="1">
      <alignment horizontal="center"/>
      <protection/>
    </xf>
    <xf numFmtId="0" fontId="41" fillId="0" borderId="0" xfId="61" applyFont="1" applyAlignment="1">
      <alignment horizontal="right"/>
      <protection/>
    </xf>
    <xf numFmtId="0" fontId="34" fillId="0" borderId="10" xfId="6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top" wrapText="1"/>
    </xf>
    <xf numFmtId="0" fontId="34" fillId="0" borderId="36" xfId="61" applyFont="1" applyBorder="1" applyAlignment="1">
      <alignment horizontal="center" vertical="top" wrapText="1"/>
      <protection/>
    </xf>
    <xf numFmtId="0" fontId="32" fillId="0" borderId="53" xfId="61" applyFont="1" applyBorder="1" applyAlignment="1">
      <alignment horizontal="center"/>
      <protection/>
    </xf>
    <xf numFmtId="3" fontId="23" fillId="0" borderId="54" xfId="61" applyNumberFormat="1" applyFont="1" applyBorder="1" applyAlignment="1">
      <alignment horizontal="center"/>
      <protection/>
    </xf>
    <xf numFmtId="166" fontId="23" fillId="0" borderId="55" xfId="61" applyNumberFormat="1" applyFont="1" applyBorder="1" applyAlignment="1">
      <alignment horizontal="center"/>
      <protection/>
    </xf>
    <xf numFmtId="0" fontId="32" fillId="0" borderId="47" xfId="61" applyFont="1" applyBorder="1" applyAlignment="1">
      <alignment horizontal="center"/>
      <protection/>
    </xf>
    <xf numFmtId="37" fontId="23" fillId="0" borderId="48" xfId="61" applyNumberFormat="1" applyFont="1" applyBorder="1" applyAlignment="1">
      <alignment horizontal="center"/>
      <protection/>
    </xf>
    <xf numFmtId="0" fontId="34" fillId="0" borderId="47" xfId="61" applyFont="1" applyBorder="1" applyAlignment="1">
      <alignment horizontal="center"/>
      <protection/>
    </xf>
    <xf numFmtId="3" fontId="30" fillId="0" borderId="48" xfId="61" applyNumberFormat="1" applyFont="1" applyBorder="1" applyAlignment="1">
      <alignment horizontal="center"/>
      <protection/>
    </xf>
    <xf numFmtId="0" fontId="23" fillId="0" borderId="48" xfId="61" applyFont="1" applyBorder="1" applyAlignment="1">
      <alignment horizontal="center"/>
      <protection/>
    </xf>
    <xf numFmtId="0" fontId="23" fillId="0" borderId="56" xfId="61" applyFont="1" applyBorder="1" applyAlignment="1">
      <alignment horizontal="center"/>
      <protection/>
    </xf>
    <xf numFmtId="3" fontId="23" fillId="0" borderId="48" xfId="61" applyNumberFormat="1" applyFont="1" applyBorder="1" applyAlignment="1">
      <alignment horizontal="center"/>
      <protection/>
    </xf>
    <xf numFmtId="166" fontId="23" fillId="0" borderId="56" xfId="61" applyNumberFormat="1" applyFont="1" applyBorder="1" applyAlignment="1">
      <alignment horizontal="center"/>
      <protection/>
    </xf>
    <xf numFmtId="37" fontId="30" fillId="0" borderId="48" xfId="61" applyNumberFormat="1" applyFont="1" applyBorder="1" applyAlignment="1">
      <alignment horizontal="center"/>
      <protection/>
    </xf>
    <xf numFmtId="0" fontId="23" fillId="0" borderId="47" xfId="61" applyFont="1" applyBorder="1" applyAlignment="1">
      <alignment horizontal="center"/>
      <protection/>
    </xf>
    <xf numFmtId="0" fontId="30" fillId="0" borderId="47" xfId="61" applyFont="1" applyBorder="1" applyAlignment="1">
      <alignment horizontal="center"/>
      <protection/>
    </xf>
    <xf numFmtId="0" fontId="32" fillId="0" borderId="57" xfId="61" applyFont="1" applyBorder="1" applyAlignment="1">
      <alignment horizontal="center"/>
      <protection/>
    </xf>
    <xf numFmtId="0" fontId="23" fillId="0" borderId="58" xfId="61" applyFont="1" applyBorder="1" applyAlignment="1">
      <alignment horizontal="center"/>
      <protection/>
    </xf>
    <xf numFmtId="0" fontId="23" fillId="0" borderId="58" xfId="61" applyFont="1" applyBorder="1">
      <alignment/>
      <protection/>
    </xf>
    <xf numFmtId="0" fontId="23" fillId="0" borderId="59" xfId="61" applyFont="1" applyBorder="1">
      <alignment/>
      <protection/>
    </xf>
    <xf numFmtId="0" fontId="23" fillId="0" borderId="60" xfId="61" applyFont="1" applyBorder="1">
      <alignment/>
      <protection/>
    </xf>
    <xf numFmtId="0" fontId="32" fillId="0" borderId="50" xfId="61" applyFont="1" applyBorder="1" applyAlignment="1">
      <alignment horizontal="center"/>
      <protection/>
    </xf>
    <xf numFmtId="0" fontId="23" fillId="0" borderId="51" xfId="61" applyFont="1" applyBorder="1" applyAlignment="1">
      <alignment horizontal="center"/>
      <protection/>
    </xf>
    <xf numFmtId="0" fontId="23" fillId="0" borderId="51" xfId="61" applyFont="1" applyBorder="1">
      <alignment/>
      <protection/>
    </xf>
    <xf numFmtId="0" fontId="23" fillId="0" borderId="61" xfId="61" applyFont="1" applyBorder="1">
      <alignment/>
      <protection/>
    </xf>
    <xf numFmtId="0" fontId="23" fillId="0" borderId="52" xfId="61" applyFont="1" applyBorder="1">
      <alignment/>
      <protection/>
    </xf>
    <xf numFmtId="0" fontId="23" fillId="0" borderId="0" xfId="0" applyFont="1" applyFill="1" applyAlignment="1">
      <alignment/>
    </xf>
    <xf numFmtId="0" fontId="3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Sheet1" xfId="59"/>
    <cellStyle name="Normal_toxarkum" xfId="60"/>
    <cellStyle name="Normal_twxarku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59.57421875" style="1" customWidth="1"/>
    <col min="2" max="2" width="10.8515625" style="1" customWidth="1"/>
    <col min="3" max="3" width="9.7109375" style="1" bestFit="1" customWidth="1"/>
    <col min="4" max="4" width="12.7109375" style="1" bestFit="1" customWidth="1"/>
    <col min="5" max="5" width="10.421875" style="1" hidden="1" customWidth="1"/>
    <col min="6" max="6" width="11.421875" style="1" customWidth="1"/>
    <col min="7" max="16384" width="9.00390625" style="1" customWidth="1"/>
  </cols>
  <sheetData>
    <row r="1" spans="1:6" ht="12.75">
      <c r="A1" s="151"/>
      <c r="B1" s="151"/>
      <c r="C1" s="151"/>
      <c r="D1" s="151"/>
      <c r="E1" s="151"/>
      <c r="F1" s="151"/>
    </row>
    <row r="2" spans="1:5" ht="12.75">
      <c r="A2" s="151"/>
      <c r="B2" s="151"/>
      <c r="C2" s="151"/>
      <c r="D2" s="152" t="s">
        <v>102</v>
      </c>
      <c r="E2" s="151"/>
    </row>
    <row r="3" spans="1:7" ht="12.75">
      <c r="A3" s="153"/>
      <c r="B3" s="153"/>
      <c r="C3" s="153"/>
      <c r="D3" s="153"/>
      <c r="E3" s="153"/>
      <c r="F3" s="153"/>
      <c r="G3" s="153"/>
    </row>
    <row r="4" spans="1:5" ht="12.75">
      <c r="A4" s="151"/>
      <c r="B4" s="151"/>
      <c r="C4" s="151"/>
      <c r="D4" s="154"/>
      <c r="E4" s="151"/>
    </row>
    <row r="5" spans="1:5" ht="16.5">
      <c r="A5" s="155" t="s">
        <v>103</v>
      </c>
      <c r="B5" s="155"/>
      <c r="C5" s="155"/>
      <c r="D5" s="155"/>
      <c r="E5" s="155"/>
    </row>
    <row r="6" spans="1:6" ht="14.25">
      <c r="A6" s="156" t="s">
        <v>104</v>
      </c>
      <c r="B6" s="156"/>
      <c r="C6" s="156"/>
      <c r="D6" s="156"/>
      <c r="E6" s="156"/>
      <c r="F6" s="157"/>
    </row>
    <row r="7" spans="1:6" ht="12.75">
      <c r="A7" s="151"/>
      <c r="B7" s="151"/>
      <c r="C7" s="151"/>
      <c r="F7" s="158"/>
    </row>
    <row r="8" spans="1:6" ht="12.75">
      <c r="A8" s="159" t="s">
        <v>142</v>
      </c>
      <c r="B8" s="159"/>
      <c r="C8" s="159"/>
      <c r="D8" s="159"/>
      <c r="E8" s="159"/>
      <c r="F8" s="160"/>
    </row>
    <row r="9" spans="1:6" ht="12.75">
      <c r="A9" s="151" t="s">
        <v>18</v>
      </c>
      <c r="B9" s="151"/>
      <c r="C9" s="151"/>
      <c r="D9" s="151"/>
      <c r="E9" s="151"/>
      <c r="F9" s="151"/>
    </row>
    <row r="10" spans="1:6" ht="15.75">
      <c r="A10" s="161"/>
      <c r="B10" s="162"/>
      <c r="C10" s="162"/>
      <c r="D10" s="162"/>
      <c r="E10" s="162"/>
      <c r="F10" s="160"/>
    </row>
    <row r="11" spans="1:6" ht="12.75">
      <c r="A11" s="163" t="s">
        <v>105</v>
      </c>
      <c r="B11" s="163"/>
      <c r="C11" s="163"/>
      <c r="D11" s="163"/>
      <c r="E11" s="163"/>
      <c r="F11" s="164"/>
    </row>
    <row r="12" spans="1:6" ht="12" customHeight="1">
      <c r="A12" s="151"/>
      <c r="B12" s="151"/>
      <c r="C12" s="151"/>
      <c r="D12" s="165" t="s">
        <v>94</v>
      </c>
      <c r="F12" s="165"/>
    </row>
    <row r="13" spans="1:6" ht="5.25" customHeight="1" hidden="1">
      <c r="A13" s="151"/>
      <c r="B13" s="151"/>
      <c r="C13" s="151"/>
      <c r="D13" s="151"/>
      <c r="E13" s="151"/>
      <c r="F13" s="151"/>
    </row>
    <row r="14" spans="1:6" ht="108">
      <c r="A14" s="166" t="s">
        <v>0</v>
      </c>
      <c r="B14" s="167" t="s">
        <v>91</v>
      </c>
      <c r="C14" s="167" t="s">
        <v>92</v>
      </c>
      <c r="D14" s="167" t="s">
        <v>37</v>
      </c>
      <c r="E14" s="168" t="s">
        <v>106</v>
      </c>
      <c r="F14" s="167" t="s">
        <v>93</v>
      </c>
    </row>
    <row r="15" spans="1:6" ht="12.75">
      <c r="A15" s="169" t="s">
        <v>19</v>
      </c>
      <c r="B15" s="170">
        <v>25276</v>
      </c>
      <c r="C15" s="170">
        <v>24027</v>
      </c>
      <c r="D15" s="170">
        <v>25276</v>
      </c>
      <c r="E15" s="171">
        <v>24027</v>
      </c>
      <c r="F15" s="170">
        <v>24027</v>
      </c>
    </row>
    <row r="16" spans="1:6" ht="12.75">
      <c r="A16" s="172" t="s">
        <v>41</v>
      </c>
      <c r="B16" s="173">
        <v>11936</v>
      </c>
      <c r="C16" s="173">
        <v>9671</v>
      </c>
      <c r="D16" s="173">
        <v>11936</v>
      </c>
      <c r="E16" s="173">
        <v>9671</v>
      </c>
      <c r="F16" s="173">
        <v>9671</v>
      </c>
    </row>
    <row r="17" spans="1:6" ht="12.75">
      <c r="A17" s="174" t="s">
        <v>42</v>
      </c>
      <c r="B17" s="175">
        <f>B15-B16</f>
        <v>13340</v>
      </c>
      <c r="C17" s="175">
        <f>C15-C16</f>
        <v>14356</v>
      </c>
      <c r="D17" s="175">
        <f>D15-D16</f>
        <v>13340</v>
      </c>
      <c r="E17" s="175">
        <f>E15-E16</f>
        <v>14356</v>
      </c>
      <c r="F17" s="175">
        <f>F15-F16</f>
        <v>14356</v>
      </c>
    </row>
    <row r="18" spans="1:6" ht="12.75">
      <c r="A18" s="172" t="s">
        <v>33</v>
      </c>
      <c r="B18" s="176"/>
      <c r="C18" s="176"/>
      <c r="D18" s="176"/>
      <c r="E18" s="177"/>
      <c r="F18" s="176"/>
    </row>
    <row r="19" spans="1:6" ht="12.75">
      <c r="A19" s="172" t="s">
        <v>34</v>
      </c>
      <c r="B19" s="178">
        <v>533</v>
      </c>
      <c r="C19" s="178">
        <v>775</v>
      </c>
      <c r="D19" s="178">
        <v>533</v>
      </c>
      <c r="E19" s="179">
        <v>775</v>
      </c>
      <c r="F19" s="178">
        <v>775</v>
      </c>
    </row>
    <row r="20" spans="1:6" ht="12.75">
      <c r="A20" s="172" t="s">
        <v>35</v>
      </c>
      <c r="B20" s="173">
        <v>-32</v>
      </c>
      <c r="C20" s="178"/>
      <c r="D20" s="173">
        <v>-32</v>
      </c>
      <c r="E20" s="173"/>
      <c r="F20" s="178"/>
    </row>
    <row r="21" spans="1:6" ht="12.75">
      <c r="A21" s="172" t="s">
        <v>43</v>
      </c>
      <c r="B21" s="178"/>
      <c r="C21" s="176"/>
      <c r="D21" s="178"/>
      <c r="E21" s="177"/>
      <c r="F21" s="176"/>
    </row>
    <row r="22" spans="1:6" ht="12.75">
      <c r="A22" s="172" t="s">
        <v>107</v>
      </c>
      <c r="B22" s="178"/>
      <c r="C22" s="176"/>
      <c r="D22" s="178"/>
      <c r="E22" s="177"/>
      <c r="F22" s="176"/>
    </row>
    <row r="23" spans="1:6" ht="12.75">
      <c r="A23" s="172" t="s">
        <v>81</v>
      </c>
      <c r="B23" s="178"/>
      <c r="C23" s="176"/>
      <c r="D23" s="178"/>
      <c r="E23" s="177"/>
      <c r="F23" s="176"/>
    </row>
    <row r="24" spans="1:6" ht="12.75">
      <c r="A24" s="172" t="s">
        <v>108</v>
      </c>
      <c r="B24" s="173">
        <v>-41731</v>
      </c>
      <c r="C24" s="173">
        <f>-2450</f>
        <v>-2450</v>
      </c>
      <c r="D24" s="173">
        <v>-41731</v>
      </c>
      <c r="E24" s="179">
        <v>-2450</v>
      </c>
      <c r="F24" s="173">
        <f>-2450</f>
        <v>-2450</v>
      </c>
    </row>
    <row r="25" spans="1:6" ht="12.75">
      <c r="A25" s="172" t="s">
        <v>44</v>
      </c>
      <c r="B25" s="178">
        <v>891</v>
      </c>
      <c r="C25" s="178">
        <v>437</v>
      </c>
      <c r="D25" s="178">
        <v>891</v>
      </c>
      <c r="E25" s="179">
        <v>436</v>
      </c>
      <c r="F25" s="178">
        <v>437</v>
      </c>
    </row>
    <row r="26" spans="1:6" ht="12.75">
      <c r="A26" s="174" t="s">
        <v>45</v>
      </c>
      <c r="B26" s="180">
        <f>SUM(B17:B25)</f>
        <v>-26999</v>
      </c>
      <c r="C26" s="180">
        <f>SUM(C17:C25)</f>
        <v>13118</v>
      </c>
      <c r="D26" s="180">
        <f>SUM(D17:D25)</f>
        <v>-26999</v>
      </c>
      <c r="E26" s="180">
        <f>SUM(E17:E25)</f>
        <v>13117</v>
      </c>
      <c r="F26" s="180">
        <f>SUM(F17:F25)</f>
        <v>13118</v>
      </c>
    </row>
    <row r="27" spans="1:6" ht="12.75">
      <c r="A27" s="181" t="s">
        <v>109</v>
      </c>
      <c r="B27" s="173">
        <v>-9168</v>
      </c>
      <c r="C27" s="173">
        <v>575</v>
      </c>
      <c r="D27" s="173">
        <v>-9168</v>
      </c>
      <c r="E27" s="173">
        <v>581</v>
      </c>
      <c r="F27" s="173">
        <v>575</v>
      </c>
    </row>
    <row r="28" spans="1:6" ht="12.75">
      <c r="A28" s="172" t="s">
        <v>46</v>
      </c>
      <c r="B28" s="173">
        <v>17001</v>
      </c>
      <c r="C28" s="173">
        <v>16770</v>
      </c>
      <c r="D28" s="173">
        <v>17001</v>
      </c>
      <c r="E28" s="173">
        <v>16767</v>
      </c>
      <c r="F28" s="173">
        <v>16770</v>
      </c>
    </row>
    <row r="29" spans="1:6" ht="12.75">
      <c r="A29" s="172" t="s">
        <v>36</v>
      </c>
      <c r="B29" s="173">
        <v>1912</v>
      </c>
      <c r="C29" s="173">
        <v>1825</v>
      </c>
      <c r="D29" s="173">
        <v>1912</v>
      </c>
      <c r="E29" s="173">
        <v>1825</v>
      </c>
      <c r="F29" s="173">
        <v>1825</v>
      </c>
    </row>
    <row r="30" spans="1:6" ht="12.75">
      <c r="A30" s="172"/>
      <c r="B30" s="176"/>
      <c r="C30" s="176"/>
      <c r="D30" s="176"/>
      <c r="E30" s="177"/>
      <c r="F30" s="176"/>
    </row>
    <row r="31" spans="1:6" ht="13.5" customHeight="1">
      <c r="A31" s="182" t="s">
        <v>110</v>
      </c>
      <c r="B31" s="180">
        <f>B26+B27-B28-B29</f>
        <v>-55080</v>
      </c>
      <c r="C31" s="180">
        <f>C26+C27-C28-C29</f>
        <v>-4902</v>
      </c>
      <c r="D31" s="180">
        <f>D26+D27-D28-D29</f>
        <v>-55080</v>
      </c>
      <c r="E31" s="180">
        <f>E26+E27-E28-E29</f>
        <v>-4894</v>
      </c>
      <c r="F31" s="180">
        <f>F26+F27-F28-F29</f>
        <v>-4902</v>
      </c>
    </row>
    <row r="32" spans="1:6" ht="12.75">
      <c r="A32" s="172" t="s">
        <v>23</v>
      </c>
      <c r="B32" s="173"/>
      <c r="C32" s="176"/>
      <c r="D32" s="173"/>
      <c r="E32" s="173"/>
      <c r="F32" s="176"/>
    </row>
    <row r="33" spans="1:6" ht="14.25" customHeight="1">
      <c r="A33" s="182" t="s">
        <v>111</v>
      </c>
      <c r="B33" s="180">
        <f>B31-B32</f>
        <v>-55080</v>
      </c>
      <c r="C33" s="180">
        <f>C31-C32</f>
        <v>-4902</v>
      </c>
      <c r="D33" s="180">
        <f>D31-D32</f>
        <v>-55080</v>
      </c>
      <c r="E33" s="180">
        <f>E31-E32</f>
        <v>-4894</v>
      </c>
      <c r="F33" s="180">
        <f>F31-F32</f>
        <v>-4902</v>
      </c>
    </row>
    <row r="34" spans="1:6" ht="16.5" customHeight="1">
      <c r="A34" s="183" t="s">
        <v>47</v>
      </c>
      <c r="B34" s="184"/>
      <c r="C34" s="185"/>
      <c r="D34" s="184"/>
      <c r="E34" s="186"/>
      <c r="F34" s="187"/>
    </row>
    <row r="35" spans="1:6" ht="12.75">
      <c r="A35" s="188" t="s">
        <v>48</v>
      </c>
      <c r="B35" s="189"/>
      <c r="C35" s="190"/>
      <c r="D35" s="189"/>
      <c r="E35" s="191"/>
      <c r="F35" s="192"/>
    </row>
    <row r="40" spans="1:3" ht="12.75">
      <c r="A40" s="193"/>
      <c r="B40" s="193"/>
      <c r="C40" s="193"/>
    </row>
    <row r="41" spans="1:6" ht="12.75">
      <c r="A41" s="59" t="s">
        <v>131</v>
      </c>
      <c r="B41" s="59"/>
      <c r="C41" s="60"/>
      <c r="D41" s="60"/>
      <c r="E41" s="60"/>
      <c r="F41" s="60"/>
    </row>
    <row r="42" spans="1:6" ht="12.75">
      <c r="A42" s="59" t="s">
        <v>161</v>
      </c>
      <c r="B42" s="59"/>
      <c r="C42" s="60"/>
      <c r="D42" s="60"/>
      <c r="E42" s="60"/>
      <c r="F42" s="60"/>
    </row>
    <row r="43" spans="1:6" ht="12.75">
      <c r="A43" s="60"/>
      <c r="B43" s="60"/>
      <c r="C43" s="60"/>
      <c r="D43" s="60"/>
      <c r="E43" s="60"/>
      <c r="F43" s="60"/>
    </row>
    <row r="44" spans="1:6" ht="12.75">
      <c r="A44" s="59" t="s">
        <v>190</v>
      </c>
      <c r="B44" s="59"/>
      <c r="C44" s="60"/>
      <c r="D44" s="60"/>
      <c r="E44" s="60"/>
      <c r="F44" s="60"/>
    </row>
    <row r="46" spans="1:2" ht="12.75">
      <c r="A46" s="194" t="s">
        <v>196</v>
      </c>
      <c r="B46" s="194"/>
    </row>
    <row r="47" ht="12.75">
      <c r="A47" s="1" t="s">
        <v>197</v>
      </c>
    </row>
  </sheetData>
  <sheetProtection/>
  <mergeCells count="5">
    <mergeCell ref="A11:E11"/>
    <mergeCell ref="A3:G3"/>
    <mergeCell ref="A5:E5"/>
    <mergeCell ref="A6:E6"/>
    <mergeCell ref="A8:E8"/>
  </mergeCells>
  <printOptions/>
  <pageMargins left="0.25" right="0.25" top="1" bottom="0.43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5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4.7109375" style="1" customWidth="1"/>
    <col min="4" max="4" width="50.7109375" style="1" customWidth="1"/>
    <col min="5" max="5" width="19.421875" style="1" customWidth="1"/>
    <col min="6" max="6" width="27.8515625" style="1" customWidth="1"/>
    <col min="7" max="7" width="17.8515625" style="1" customWidth="1"/>
    <col min="8" max="16384" width="9.140625" style="1" customWidth="1"/>
  </cols>
  <sheetData>
    <row r="1" ht="1.5" customHeight="1"/>
    <row r="2" ht="12.75" hidden="1"/>
    <row r="3" ht="12.75" hidden="1"/>
    <row r="4" ht="12.75" hidden="1"/>
    <row r="5" ht="12.75" hidden="1"/>
    <row r="6" spans="3:7" ht="12.75" hidden="1">
      <c r="C6" s="114"/>
      <c r="D6" s="114"/>
      <c r="E6" s="114"/>
      <c r="F6" s="114"/>
      <c r="G6" s="114"/>
    </row>
    <row r="7" spans="3:6" ht="12.75">
      <c r="C7" s="114"/>
      <c r="D7" s="114"/>
      <c r="E7" s="114"/>
      <c r="F7" s="115" t="s">
        <v>112</v>
      </c>
    </row>
    <row r="8" spans="3:7" ht="12.75">
      <c r="C8" s="116"/>
      <c r="D8" s="116"/>
      <c r="E8" s="116"/>
      <c r="F8" s="116"/>
      <c r="G8" s="116"/>
    </row>
    <row r="9" spans="3:6" ht="12.75">
      <c r="C9" s="114"/>
      <c r="D9" s="114"/>
      <c r="E9" s="114"/>
      <c r="F9" s="117"/>
    </row>
    <row r="10" spans="3:6" ht="16.5">
      <c r="C10" s="118" t="s">
        <v>101</v>
      </c>
      <c r="D10" s="118"/>
      <c r="E10" s="118"/>
      <c r="F10" s="118"/>
    </row>
    <row r="11" spans="3:7" ht="12.75">
      <c r="C11" s="11"/>
      <c r="D11" s="12"/>
      <c r="E11" s="12"/>
      <c r="F11" s="12"/>
      <c r="G11" s="12"/>
    </row>
    <row r="12" spans="3:6" ht="12.75">
      <c r="C12" s="10" t="s">
        <v>142</v>
      </c>
      <c r="D12" s="10"/>
      <c r="E12" s="10"/>
      <c r="F12" s="10"/>
    </row>
    <row r="13" spans="3:7" ht="12.75">
      <c r="C13" s="11"/>
      <c r="D13" s="12"/>
      <c r="E13" s="12"/>
      <c r="F13" s="12"/>
      <c r="G13" s="12"/>
    </row>
    <row r="14" spans="3:7" ht="15.75">
      <c r="C14" s="13"/>
      <c r="D14" s="14"/>
      <c r="E14" s="14"/>
      <c r="F14" s="14"/>
      <c r="G14" s="12"/>
    </row>
    <row r="15" spans="3:7" ht="12.75">
      <c r="C15" s="14" t="s">
        <v>195</v>
      </c>
      <c r="D15" s="14"/>
      <c r="E15" s="14"/>
      <c r="F15" s="14"/>
      <c r="G15" s="12"/>
    </row>
    <row r="16" spans="3:6" ht="12.75">
      <c r="C16" s="119"/>
      <c r="D16" s="120"/>
      <c r="E16" s="120"/>
      <c r="F16" s="121" t="s">
        <v>94</v>
      </c>
    </row>
    <row r="17" spans="3:6" ht="25.5">
      <c r="C17" s="122"/>
      <c r="D17" s="123" t="s">
        <v>0</v>
      </c>
      <c r="E17" s="124" t="s">
        <v>1</v>
      </c>
      <c r="F17" s="125" t="s">
        <v>38</v>
      </c>
    </row>
    <row r="18" spans="3:6" ht="14.25">
      <c r="C18" s="126">
        <v>1</v>
      </c>
      <c r="D18" s="127" t="s">
        <v>8</v>
      </c>
      <c r="E18" s="128"/>
      <c r="F18" s="129"/>
    </row>
    <row r="19" spans="3:6" ht="14.25">
      <c r="C19" s="130">
        <v>1.1</v>
      </c>
      <c r="D19" s="131" t="s">
        <v>113</v>
      </c>
      <c r="E19" s="132">
        <v>6741</v>
      </c>
      <c r="F19" s="133">
        <v>2724</v>
      </c>
    </row>
    <row r="20" spans="3:6" ht="14.25">
      <c r="C20" s="130" t="s">
        <v>114</v>
      </c>
      <c r="D20" s="134" t="s">
        <v>24</v>
      </c>
      <c r="E20" s="132"/>
      <c r="F20" s="133"/>
    </row>
    <row r="21" spans="3:6" ht="14.25">
      <c r="C21" s="130" t="s">
        <v>49</v>
      </c>
      <c r="D21" s="134" t="s">
        <v>115</v>
      </c>
      <c r="E21" s="132">
        <v>102117</v>
      </c>
      <c r="F21" s="133">
        <v>121786</v>
      </c>
    </row>
    <row r="22" spans="3:6" ht="14.25">
      <c r="C22" s="130" t="s">
        <v>50</v>
      </c>
      <c r="D22" s="134" t="s">
        <v>25</v>
      </c>
      <c r="E22" s="132"/>
      <c r="F22" s="133"/>
    </row>
    <row r="23" spans="3:6" ht="14.25">
      <c r="C23" s="130" t="s">
        <v>51</v>
      </c>
      <c r="D23" s="134" t="s">
        <v>9</v>
      </c>
      <c r="E23" s="132">
        <v>559234</v>
      </c>
      <c r="F23" s="133">
        <v>540019</v>
      </c>
    </row>
    <row r="24" spans="3:6" ht="14.25">
      <c r="C24" s="130" t="s">
        <v>52</v>
      </c>
      <c r="D24" s="134" t="s">
        <v>54</v>
      </c>
      <c r="E24" s="132"/>
      <c r="F24" s="135"/>
    </row>
    <row r="25" spans="3:6" ht="14.25">
      <c r="C25" s="130" t="s">
        <v>68</v>
      </c>
      <c r="D25" s="134" t="s">
        <v>116</v>
      </c>
      <c r="E25" s="132">
        <v>10</v>
      </c>
      <c r="F25" s="133"/>
    </row>
    <row r="26" spans="3:6" ht="14.25">
      <c r="C26" s="130" t="s">
        <v>69</v>
      </c>
      <c r="D26" s="134" t="s">
        <v>73</v>
      </c>
      <c r="E26" s="136"/>
      <c r="F26" s="135"/>
    </row>
    <row r="27" spans="3:6" ht="14.25">
      <c r="C27" s="130" t="s">
        <v>70</v>
      </c>
      <c r="D27" s="134" t="s">
        <v>71</v>
      </c>
      <c r="E27" s="132"/>
      <c r="F27" s="133"/>
    </row>
    <row r="28" spans="3:6" ht="15.75" customHeight="1">
      <c r="C28" s="137" t="s">
        <v>10</v>
      </c>
      <c r="D28" s="138" t="s">
        <v>55</v>
      </c>
      <c r="E28" s="132"/>
      <c r="F28" s="133"/>
    </row>
    <row r="29" spans="3:6" ht="24.75" customHeight="1">
      <c r="C29" s="137" t="s">
        <v>72</v>
      </c>
      <c r="D29" s="138" t="s">
        <v>117</v>
      </c>
      <c r="E29" s="132">
        <v>6945</v>
      </c>
      <c r="F29" s="133">
        <v>7481</v>
      </c>
    </row>
    <row r="30" spans="3:6" ht="14.25">
      <c r="C30" s="130" t="s">
        <v>74</v>
      </c>
      <c r="D30" s="134" t="s">
        <v>32</v>
      </c>
      <c r="E30" s="132">
        <v>13556</v>
      </c>
      <c r="F30" s="133">
        <v>14782</v>
      </c>
    </row>
    <row r="31" spans="3:6" ht="14.25">
      <c r="C31" s="130" t="s">
        <v>26</v>
      </c>
      <c r="D31" s="134" t="s">
        <v>118</v>
      </c>
      <c r="E31" s="132"/>
      <c r="F31" s="135"/>
    </row>
    <row r="32" spans="3:6" ht="14.25">
      <c r="C32" s="130" t="s">
        <v>27</v>
      </c>
      <c r="D32" s="134" t="s">
        <v>86</v>
      </c>
      <c r="E32" s="132">
        <v>6948</v>
      </c>
      <c r="F32" s="133">
        <v>191</v>
      </c>
    </row>
    <row r="33" spans="3:6" ht="14.25">
      <c r="C33" s="130" t="s">
        <v>28</v>
      </c>
      <c r="D33" s="134" t="s">
        <v>39</v>
      </c>
      <c r="E33" s="132">
        <v>9958</v>
      </c>
      <c r="F33" s="133">
        <v>9420</v>
      </c>
    </row>
    <row r="34" spans="3:6" ht="14.25">
      <c r="C34" s="130"/>
      <c r="D34" s="139" t="s">
        <v>21</v>
      </c>
      <c r="E34" s="140">
        <f>SUM(E18:E33)</f>
        <v>705509</v>
      </c>
      <c r="F34" s="141">
        <f>SUM(F18:F33)</f>
        <v>696403</v>
      </c>
    </row>
    <row r="35" spans="3:6" ht="14.25">
      <c r="C35" s="142">
        <v>2</v>
      </c>
      <c r="D35" s="143" t="s">
        <v>11</v>
      </c>
      <c r="E35" s="132"/>
      <c r="F35" s="135"/>
    </row>
    <row r="36" spans="3:6" ht="14.25">
      <c r="C36" s="130" t="s">
        <v>119</v>
      </c>
      <c r="D36" s="134" t="s">
        <v>120</v>
      </c>
      <c r="E36" s="132"/>
      <c r="F36" s="133"/>
    </row>
    <row r="37" spans="3:6" ht="14.25">
      <c r="C37" s="130" t="s">
        <v>121</v>
      </c>
      <c r="D37" s="134" t="s">
        <v>75</v>
      </c>
      <c r="E37" s="132"/>
      <c r="F37" s="133"/>
    </row>
    <row r="38" spans="3:6" ht="14.25">
      <c r="C38" s="130" t="s">
        <v>122</v>
      </c>
      <c r="D38" s="134" t="s">
        <v>123</v>
      </c>
      <c r="E38" s="132">
        <v>524976</v>
      </c>
      <c r="F38" s="133">
        <v>465462</v>
      </c>
    </row>
    <row r="39" spans="3:6" ht="14.25">
      <c r="C39" s="130" t="s">
        <v>29</v>
      </c>
      <c r="D39" s="131" t="s">
        <v>124</v>
      </c>
      <c r="E39" s="132">
        <v>884</v>
      </c>
      <c r="F39" s="135"/>
    </row>
    <row r="40" spans="3:6" ht="14.25">
      <c r="C40" s="130" t="s">
        <v>76</v>
      </c>
      <c r="D40" s="134" t="s">
        <v>79</v>
      </c>
      <c r="E40" s="132"/>
      <c r="F40" s="135"/>
    </row>
    <row r="41" spans="3:6" ht="14.25">
      <c r="C41" s="130" t="s">
        <v>77</v>
      </c>
      <c r="D41" s="134" t="s">
        <v>125</v>
      </c>
      <c r="E41" s="132"/>
      <c r="F41" s="135"/>
    </row>
    <row r="42" spans="3:6" ht="14.25">
      <c r="C42" s="130" t="s">
        <v>78</v>
      </c>
      <c r="D42" s="134" t="s">
        <v>56</v>
      </c>
      <c r="E42" s="132"/>
      <c r="F42" s="135"/>
    </row>
    <row r="43" spans="3:6" ht="14.25">
      <c r="C43" s="130" t="s">
        <v>80</v>
      </c>
      <c r="D43" s="134" t="s">
        <v>12</v>
      </c>
      <c r="E43" s="132"/>
      <c r="F43" s="133"/>
    </row>
    <row r="44" spans="3:6" ht="14.25">
      <c r="C44" s="130" t="s">
        <v>126</v>
      </c>
      <c r="D44" s="134" t="s">
        <v>87</v>
      </c>
      <c r="E44" s="132"/>
      <c r="F44" s="135"/>
    </row>
    <row r="45" spans="3:6" ht="14.25">
      <c r="C45" s="130" t="s">
        <v>30</v>
      </c>
      <c r="D45" s="134" t="s">
        <v>40</v>
      </c>
      <c r="E45" s="132">
        <v>3293</v>
      </c>
      <c r="F45" s="133">
        <v>2924</v>
      </c>
    </row>
    <row r="46" spans="3:6" ht="14.25">
      <c r="C46" s="130" t="s">
        <v>31</v>
      </c>
      <c r="D46" s="134" t="s">
        <v>13</v>
      </c>
      <c r="E46" s="132">
        <v>53490</v>
      </c>
      <c r="F46" s="133">
        <v>50070</v>
      </c>
    </row>
    <row r="47" spans="3:6" ht="14.25">
      <c r="C47" s="130"/>
      <c r="D47" s="139" t="s">
        <v>95</v>
      </c>
      <c r="E47" s="140">
        <f>SUM(E36:E46)</f>
        <v>582643</v>
      </c>
      <c r="F47" s="141">
        <f>SUM(F36:F46)</f>
        <v>518456</v>
      </c>
    </row>
    <row r="48" spans="3:6" ht="14.25">
      <c r="C48" s="142">
        <v>3</v>
      </c>
      <c r="D48" s="143" t="s">
        <v>14</v>
      </c>
      <c r="E48" s="132"/>
      <c r="F48" s="144"/>
    </row>
    <row r="49" spans="3:6" ht="14.25">
      <c r="C49" s="130">
        <v>3.1</v>
      </c>
      <c r="D49" s="134" t="s">
        <v>15</v>
      </c>
      <c r="E49" s="132">
        <v>200000</v>
      </c>
      <c r="F49" s="144">
        <v>200000</v>
      </c>
    </row>
    <row r="50" spans="3:6" ht="14.25">
      <c r="C50" s="130" t="s">
        <v>127</v>
      </c>
      <c r="D50" s="134" t="s">
        <v>57</v>
      </c>
      <c r="E50" s="132"/>
      <c r="F50" s="144"/>
    </row>
    <row r="51" spans="3:6" ht="14.25">
      <c r="C51" s="130" t="s">
        <v>128</v>
      </c>
      <c r="D51" s="134" t="s">
        <v>16</v>
      </c>
      <c r="E51" s="132"/>
      <c r="F51" s="144"/>
    </row>
    <row r="52" spans="3:6" ht="14.25">
      <c r="C52" s="130" t="s">
        <v>129</v>
      </c>
      <c r="D52" s="134" t="s">
        <v>17</v>
      </c>
      <c r="E52" s="132"/>
      <c r="F52" s="144"/>
    </row>
    <row r="53" spans="3:6" ht="14.25">
      <c r="C53" s="130" t="s">
        <v>130</v>
      </c>
      <c r="D53" s="134" t="s">
        <v>58</v>
      </c>
      <c r="E53" s="132">
        <v>-77134</v>
      </c>
      <c r="F53" s="144">
        <v>-22053</v>
      </c>
    </row>
    <row r="54" spans="3:6" ht="14.25">
      <c r="C54" s="130"/>
      <c r="D54" s="145" t="s">
        <v>96</v>
      </c>
      <c r="E54" s="141">
        <f>SUM(E49:E53)</f>
        <v>122866</v>
      </c>
      <c r="F54" s="141">
        <f>SUM(F49:F53)</f>
        <v>177947</v>
      </c>
    </row>
    <row r="55" spans="3:6" ht="14.25">
      <c r="C55" s="146"/>
      <c r="D55" s="147" t="s">
        <v>97</v>
      </c>
      <c r="E55" s="148">
        <f>E54+E47</f>
        <v>705509</v>
      </c>
      <c r="F55" s="149">
        <f>F54+F47</f>
        <v>696403</v>
      </c>
    </row>
    <row r="57" ht="12.75">
      <c r="E57" s="150"/>
    </row>
    <row r="58" spans="5:6" ht="12.75">
      <c r="E58" s="150"/>
      <c r="F58" s="150"/>
    </row>
    <row r="62" spans="1:6" ht="12.75">
      <c r="A62" s="59" t="s">
        <v>131</v>
      </c>
      <c r="B62" s="59"/>
      <c r="C62" s="60"/>
      <c r="D62" s="60"/>
      <c r="E62" s="60"/>
      <c r="F62" s="60"/>
    </row>
    <row r="63" spans="1:6" ht="12.75">
      <c r="A63" s="59" t="s">
        <v>161</v>
      </c>
      <c r="B63" s="59"/>
      <c r="C63" s="60"/>
      <c r="D63" s="60"/>
      <c r="E63" s="60"/>
      <c r="F63" s="60"/>
    </row>
    <row r="64" spans="1:6" ht="12.75">
      <c r="A64" s="60"/>
      <c r="B64" s="60"/>
      <c r="C64" s="60"/>
      <c r="D64" s="60"/>
      <c r="E64" s="60"/>
      <c r="F64" s="60"/>
    </row>
    <row r="65" spans="1:6" ht="12.75">
      <c r="A65" s="59" t="s">
        <v>190</v>
      </c>
      <c r="B65" s="59"/>
      <c r="C65" s="60"/>
      <c r="D65" s="60"/>
      <c r="E65" s="60"/>
      <c r="F65" s="60"/>
    </row>
  </sheetData>
  <sheetProtection/>
  <mergeCells count="5">
    <mergeCell ref="C8:G8"/>
    <mergeCell ref="C12:F12"/>
    <mergeCell ref="C15:F15"/>
    <mergeCell ref="C14:F14"/>
    <mergeCell ref="C10:F10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421875" style="60" customWidth="1"/>
    <col min="2" max="2" width="16.140625" style="60" customWidth="1"/>
    <col min="3" max="3" width="14.8515625" style="60" customWidth="1"/>
    <col min="4" max="4" width="13.140625" style="60" customWidth="1"/>
    <col min="5" max="5" width="11.57421875" style="60" customWidth="1"/>
    <col min="6" max="6" width="11.8515625" style="60" customWidth="1"/>
    <col min="7" max="16384" width="9.140625" style="60" customWidth="1"/>
  </cols>
  <sheetData>
    <row r="1" ht="12">
      <c r="E1" s="3" t="s">
        <v>143</v>
      </c>
    </row>
    <row r="2" ht="12">
      <c r="E2" s="3"/>
    </row>
    <row r="3" spans="1:6" ht="12">
      <c r="A3" s="97" t="s">
        <v>144</v>
      </c>
      <c r="B3" s="98"/>
      <c r="C3" s="98"/>
      <c r="D3" s="98"/>
      <c r="E3" s="98"/>
      <c r="F3" s="98"/>
    </row>
    <row r="4" ht="12">
      <c r="A4" s="99"/>
    </row>
    <row r="5" spans="1:4" ht="12">
      <c r="A5" s="100" t="s">
        <v>185</v>
      </c>
      <c r="B5" s="100"/>
      <c r="C5" s="100"/>
      <c r="D5" s="100"/>
    </row>
    <row r="6" ht="12">
      <c r="A6" s="99"/>
    </row>
    <row r="7" spans="1:6" ht="12">
      <c r="A7" s="101" t="s">
        <v>145</v>
      </c>
      <c r="B7" s="98"/>
      <c r="C7" s="98"/>
      <c r="D7" s="98"/>
      <c r="E7" s="98"/>
      <c r="F7" s="98"/>
    </row>
    <row r="8" spans="1:6" ht="12">
      <c r="A8" s="102" t="s">
        <v>146</v>
      </c>
      <c r="B8" s="98"/>
      <c r="C8" s="98"/>
      <c r="D8" s="98"/>
      <c r="E8" s="98"/>
      <c r="F8" s="98"/>
    </row>
    <row r="9" ht="12">
      <c r="A9" s="99"/>
    </row>
    <row r="10" spans="1:4" ht="12">
      <c r="A10" s="103" t="s">
        <v>98</v>
      </c>
      <c r="B10" s="103"/>
      <c r="C10" s="103"/>
      <c r="D10" s="103"/>
    </row>
    <row r="11" ht="12.75" thickBot="1">
      <c r="F11" s="17"/>
    </row>
    <row r="12" spans="1:6" ht="36.75" thickBot="1">
      <c r="A12" s="104" t="s">
        <v>147</v>
      </c>
      <c r="B12" s="105" t="s">
        <v>148</v>
      </c>
      <c r="C12" s="105" t="s">
        <v>149</v>
      </c>
      <c r="D12" s="105" t="s">
        <v>150</v>
      </c>
      <c r="E12" s="105" t="s">
        <v>151</v>
      </c>
      <c r="F12" s="105" t="s">
        <v>152</v>
      </c>
    </row>
    <row r="13" spans="1:6" ht="12.75" thickBot="1">
      <c r="A13" s="106" t="s">
        <v>153</v>
      </c>
      <c r="B13" s="107"/>
      <c r="C13" s="107"/>
      <c r="D13" s="107"/>
      <c r="E13" s="107"/>
      <c r="F13" s="107"/>
    </row>
    <row r="14" spans="1:6" ht="24.75" thickBot="1">
      <c r="A14" s="108" t="s">
        <v>160</v>
      </c>
      <c r="B14" s="109">
        <v>200000</v>
      </c>
      <c r="C14" s="110"/>
      <c r="D14" s="110"/>
      <c r="E14" s="111">
        <v>-2064</v>
      </c>
      <c r="F14" s="109">
        <f>SUM(B14:E14)</f>
        <v>197936</v>
      </c>
    </row>
    <row r="15" spans="1:6" ht="60.75" thickBot="1">
      <c r="A15" s="108" t="s">
        <v>154</v>
      </c>
      <c r="B15" s="107"/>
      <c r="C15" s="107"/>
      <c r="D15" s="107"/>
      <c r="E15" s="107"/>
      <c r="F15" s="107"/>
    </row>
    <row r="16" spans="1:6" ht="24.75" thickBot="1">
      <c r="A16" s="106" t="s">
        <v>155</v>
      </c>
      <c r="B16" s="112"/>
      <c r="C16" s="107"/>
      <c r="D16" s="107"/>
      <c r="E16" s="110"/>
      <c r="F16" s="110"/>
    </row>
    <row r="17" spans="1:6" ht="36.75" thickBot="1">
      <c r="A17" s="108" t="s">
        <v>156</v>
      </c>
      <c r="B17" s="107"/>
      <c r="C17" s="107"/>
      <c r="D17" s="107"/>
      <c r="E17" s="107"/>
      <c r="F17" s="107"/>
    </row>
    <row r="18" spans="1:6" ht="36.75" thickBot="1">
      <c r="A18" s="108" t="s">
        <v>157</v>
      </c>
      <c r="B18" s="110"/>
      <c r="C18" s="110"/>
      <c r="D18" s="110"/>
      <c r="E18" s="110"/>
      <c r="F18" s="110"/>
    </row>
    <row r="19" spans="1:6" ht="12.75" thickBot="1">
      <c r="A19" s="108" t="s">
        <v>158</v>
      </c>
      <c r="B19" s="110"/>
      <c r="C19" s="110"/>
      <c r="D19" s="110"/>
      <c r="E19" s="110"/>
      <c r="F19" s="110"/>
    </row>
    <row r="20" spans="1:6" ht="12.75" thickBot="1">
      <c r="A20" s="108" t="s">
        <v>159</v>
      </c>
      <c r="B20" s="110"/>
      <c r="C20" s="110"/>
      <c r="D20" s="110"/>
      <c r="E20" s="111">
        <f>-4900</f>
        <v>-4900</v>
      </c>
      <c r="F20" s="111">
        <f>SUM(B20:E20)</f>
        <v>-4900</v>
      </c>
    </row>
    <row r="21" spans="1:6" ht="24.75" thickBot="1">
      <c r="A21" s="106" t="s">
        <v>189</v>
      </c>
      <c r="B21" s="109">
        <v>200000</v>
      </c>
      <c r="C21" s="110"/>
      <c r="D21" s="110"/>
      <c r="E21" s="111">
        <f>SUM(E14:E20)</f>
        <v>-6964</v>
      </c>
      <c r="F21" s="109">
        <f>SUM(B21:E21)</f>
        <v>193036</v>
      </c>
    </row>
    <row r="22" ht="12">
      <c r="A22" s="99"/>
    </row>
    <row r="23" spans="1:4" ht="12">
      <c r="A23" s="103" t="s">
        <v>37</v>
      </c>
      <c r="B23" s="103"/>
      <c r="C23" s="103"/>
      <c r="D23" s="103"/>
    </row>
    <row r="24" ht="12.75" thickBot="1">
      <c r="F24" s="17"/>
    </row>
    <row r="25" spans="1:6" ht="36.75" thickBot="1">
      <c r="A25" s="104" t="s">
        <v>147</v>
      </c>
      <c r="B25" s="105" t="s">
        <v>148</v>
      </c>
      <c r="C25" s="105" t="s">
        <v>149</v>
      </c>
      <c r="D25" s="105" t="s">
        <v>150</v>
      </c>
      <c r="E25" s="105" t="s">
        <v>151</v>
      </c>
      <c r="F25" s="105" t="s">
        <v>152</v>
      </c>
    </row>
    <row r="26" spans="1:6" ht="12.75" thickBot="1">
      <c r="A26" s="106" t="s">
        <v>153</v>
      </c>
      <c r="B26" s="107"/>
      <c r="C26" s="107"/>
      <c r="D26" s="107"/>
      <c r="E26" s="107"/>
      <c r="F26" s="107"/>
    </row>
    <row r="27" spans="1:7" ht="24.75" thickBot="1">
      <c r="A27" s="108" t="s">
        <v>186</v>
      </c>
      <c r="B27" s="109">
        <f>B21</f>
        <v>200000</v>
      </c>
      <c r="C27" s="110"/>
      <c r="D27" s="110"/>
      <c r="E27" s="111">
        <f>-22053</f>
        <v>-22053</v>
      </c>
      <c r="F27" s="109">
        <f>B27+E27</f>
        <v>177947</v>
      </c>
      <c r="G27" s="113"/>
    </row>
    <row r="28" spans="1:6" ht="60.75" thickBot="1">
      <c r="A28" s="108" t="s">
        <v>154</v>
      </c>
      <c r="B28" s="110"/>
      <c r="C28" s="110"/>
      <c r="D28" s="110"/>
      <c r="E28" s="110"/>
      <c r="F28" s="110"/>
    </row>
    <row r="29" spans="1:6" ht="24.75" thickBot="1">
      <c r="A29" s="106" t="s">
        <v>155</v>
      </c>
      <c r="B29" s="112"/>
      <c r="C29" s="110"/>
      <c r="D29" s="110"/>
      <c r="E29" s="110"/>
      <c r="F29" s="110"/>
    </row>
    <row r="30" spans="1:6" ht="36.75" thickBot="1">
      <c r="A30" s="108" t="s">
        <v>156</v>
      </c>
      <c r="B30" s="110"/>
      <c r="C30" s="110"/>
      <c r="D30" s="110"/>
      <c r="E30" s="110"/>
      <c r="F30" s="110"/>
    </row>
    <row r="31" spans="1:6" ht="36.75" thickBot="1">
      <c r="A31" s="108" t="s">
        <v>157</v>
      </c>
      <c r="B31" s="110"/>
      <c r="C31" s="110"/>
      <c r="D31" s="110"/>
      <c r="E31" s="110"/>
      <c r="F31" s="110"/>
    </row>
    <row r="32" spans="1:6" ht="12.75" thickBot="1">
      <c r="A32" s="108" t="s">
        <v>158</v>
      </c>
      <c r="B32" s="110"/>
      <c r="C32" s="110"/>
      <c r="D32" s="110"/>
      <c r="E32" s="110"/>
      <c r="F32" s="110"/>
    </row>
    <row r="33" spans="1:6" ht="12.75" thickBot="1">
      <c r="A33" s="108" t="s">
        <v>159</v>
      </c>
      <c r="B33" s="110"/>
      <c r="C33" s="110"/>
      <c r="D33" s="110"/>
      <c r="E33" s="111">
        <f>-55081</f>
        <v>-55081</v>
      </c>
      <c r="F33" s="111">
        <f>B33+E33</f>
        <v>-55081</v>
      </c>
    </row>
    <row r="34" spans="1:7" ht="24.75" thickBot="1">
      <c r="A34" s="106" t="s">
        <v>187</v>
      </c>
      <c r="B34" s="109">
        <v>200000</v>
      </c>
      <c r="C34" s="110"/>
      <c r="D34" s="110"/>
      <c r="E34" s="111">
        <f>SUM(E27:E33)</f>
        <v>-77134</v>
      </c>
      <c r="F34" s="109">
        <f>F27+F33</f>
        <v>122866</v>
      </c>
      <c r="G34" s="113"/>
    </row>
    <row r="35" ht="12">
      <c r="A35" s="99"/>
    </row>
    <row r="37" spans="1:2" ht="12">
      <c r="A37" s="59" t="s">
        <v>131</v>
      </c>
      <c r="B37" s="59"/>
    </row>
    <row r="38" spans="1:2" ht="12">
      <c r="A38" s="59" t="s">
        <v>161</v>
      </c>
      <c r="B38" s="59"/>
    </row>
    <row r="40" spans="1:2" ht="12">
      <c r="A40" s="59" t="s">
        <v>190</v>
      </c>
      <c r="B40" s="59"/>
    </row>
    <row r="42" ht="12">
      <c r="A42" s="60" t="s">
        <v>162</v>
      </c>
    </row>
  </sheetData>
  <sheetProtection/>
  <mergeCells count="6">
    <mergeCell ref="A10:D10"/>
    <mergeCell ref="A23:D23"/>
    <mergeCell ref="A3:F3"/>
    <mergeCell ref="A5:D5"/>
    <mergeCell ref="A7:F7"/>
    <mergeCell ref="A8:F8"/>
  </mergeCells>
  <printOptions/>
  <pageMargins left="0.51" right="0.15" top="0.18" bottom="0.16" header="0.16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8.57421875" style="1" customWidth="1"/>
    <col min="2" max="2" width="10.8515625" style="1" customWidth="1"/>
    <col min="3" max="3" width="14.8515625" style="1" customWidth="1"/>
    <col min="4" max="4" width="15.8515625" style="1" customWidth="1"/>
    <col min="5" max="5" width="2.57421875" style="1" customWidth="1"/>
    <col min="6" max="6" width="4.57421875" style="1" hidden="1" customWidth="1"/>
    <col min="7" max="16384" width="9.140625" style="1" customWidth="1"/>
  </cols>
  <sheetData>
    <row r="1" ht="12.75">
      <c r="D1" s="1" t="s">
        <v>163</v>
      </c>
    </row>
    <row r="2" spans="1:5" ht="15.75">
      <c r="A2" s="62"/>
      <c r="B2" s="63" t="s">
        <v>164</v>
      </c>
      <c r="C2" s="64"/>
      <c r="D2" s="64"/>
      <c r="E2" s="65"/>
    </row>
    <row r="3" spans="2:5" ht="15.75">
      <c r="B3" s="63" t="s">
        <v>165</v>
      </c>
      <c r="C3" s="64"/>
      <c r="D3" s="64"/>
      <c r="E3" s="65"/>
    </row>
    <row r="4" spans="1:5" ht="15.75">
      <c r="A4" s="66" t="s">
        <v>166</v>
      </c>
      <c r="B4" s="67" t="s">
        <v>167</v>
      </c>
      <c r="D4" s="68"/>
      <c r="E4" s="65"/>
    </row>
    <row r="5" spans="2:5" ht="12.75">
      <c r="B5" s="69" t="s">
        <v>168</v>
      </c>
      <c r="C5" s="70">
        <v>39814</v>
      </c>
      <c r="D5" s="71" t="s">
        <v>169</v>
      </c>
      <c r="E5" s="71"/>
    </row>
    <row r="6" spans="2:5" ht="12.75">
      <c r="B6" s="69"/>
      <c r="C6" s="70">
        <v>39903</v>
      </c>
      <c r="D6" s="68"/>
      <c r="E6" s="71"/>
    </row>
    <row r="8" spans="1:4" ht="15.75">
      <c r="A8" s="72"/>
      <c r="C8" s="72"/>
      <c r="D8" s="73" t="s">
        <v>170</v>
      </c>
    </row>
    <row r="9" spans="1:4" ht="108.75" thickBot="1">
      <c r="A9" s="74" t="s">
        <v>171</v>
      </c>
      <c r="B9" s="75" t="s">
        <v>172</v>
      </c>
      <c r="C9" s="76" t="s">
        <v>173</v>
      </c>
      <c r="D9" s="75" t="s">
        <v>174</v>
      </c>
    </row>
    <row r="10" spans="1:4" ht="16.5" thickBot="1">
      <c r="A10" s="77" t="s">
        <v>175</v>
      </c>
      <c r="B10" s="78" t="s">
        <v>176</v>
      </c>
      <c r="C10" s="79" t="s">
        <v>177</v>
      </c>
      <c r="D10" s="80" t="s">
        <v>178</v>
      </c>
    </row>
    <row r="11" spans="1:4" ht="25.5">
      <c r="A11" s="81" t="s">
        <v>179</v>
      </c>
      <c r="B11" s="82">
        <v>200000</v>
      </c>
      <c r="C11" s="83">
        <v>150000</v>
      </c>
      <c r="D11" s="84" t="s">
        <v>180</v>
      </c>
    </row>
    <row r="12" spans="1:4" ht="16.5" customHeight="1">
      <c r="A12" s="85" t="s">
        <v>181</v>
      </c>
      <c r="B12" s="86">
        <v>117358</v>
      </c>
      <c r="C12" s="87">
        <v>150000</v>
      </c>
      <c r="D12" s="84" t="s">
        <v>192</v>
      </c>
    </row>
    <row r="13" spans="1:4" ht="38.25">
      <c r="A13" s="88" t="s">
        <v>182</v>
      </c>
      <c r="B13" s="89"/>
      <c r="C13" s="90"/>
      <c r="D13" s="84"/>
    </row>
    <row r="14" spans="1:4" ht="14.25" customHeight="1">
      <c r="A14" s="88" t="s">
        <v>183</v>
      </c>
      <c r="B14" s="91"/>
      <c r="C14" s="90"/>
      <c r="D14" s="84"/>
    </row>
    <row r="15" spans="1:4" ht="18.75" customHeight="1">
      <c r="A15" s="92" t="s">
        <v>184</v>
      </c>
      <c r="B15" s="91"/>
      <c r="C15" s="90"/>
      <c r="D15" s="84"/>
    </row>
    <row r="18" ht="12.75">
      <c r="A18" s="93"/>
    </row>
    <row r="19" ht="12.75">
      <c r="A19" s="93"/>
    </row>
    <row r="21" ht="12.75">
      <c r="A21" s="93" t="s">
        <v>188</v>
      </c>
    </row>
    <row r="22" ht="9" customHeight="1"/>
    <row r="25" spans="1:4" ht="90.75" customHeight="1">
      <c r="A25" s="94" t="s">
        <v>194</v>
      </c>
      <c r="B25" s="95"/>
      <c r="C25" s="95"/>
      <c r="D25" s="95"/>
    </row>
    <row r="26" ht="15.75">
      <c r="A26" s="96"/>
    </row>
    <row r="27" ht="42.75" customHeight="1"/>
  </sheetData>
  <sheetProtection/>
  <mergeCells count="1">
    <mergeCell ref="A25:D25"/>
  </mergeCells>
  <printOptions/>
  <pageMargins left="0.34" right="0.15" top="0.7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58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0.13671875" style="1" customWidth="1"/>
    <col min="2" max="2" width="62.00390625" style="1" customWidth="1"/>
    <col min="3" max="3" width="20.421875" style="1" customWidth="1"/>
    <col min="4" max="4" width="20.57421875" style="1" customWidth="1"/>
    <col min="5" max="16384" width="9.140625" style="1" customWidth="1"/>
  </cols>
  <sheetData>
    <row r="1" ht="0.75" customHeight="1" hidden="1"/>
    <row r="2" ht="12.75" hidden="1"/>
    <row r="3" spans="2:4" ht="12.75" hidden="1">
      <c r="B3" s="2"/>
      <c r="C3" s="2"/>
      <c r="D3" s="2"/>
    </row>
    <row r="4" spans="2:4" ht="12.75">
      <c r="B4" s="2"/>
      <c r="C4" s="2"/>
      <c r="D4" s="3" t="s">
        <v>132</v>
      </c>
    </row>
    <row r="5" spans="2:4" ht="12.75">
      <c r="B5" s="4"/>
      <c r="C5" s="5"/>
      <c r="D5" s="5"/>
    </row>
    <row r="6" spans="2:4" ht="12.75">
      <c r="B6" s="2"/>
      <c r="C6" s="2"/>
      <c r="D6" s="6"/>
    </row>
    <row r="7" spans="2:4" ht="15.75">
      <c r="B7" s="7" t="s">
        <v>100</v>
      </c>
      <c r="C7" s="7"/>
      <c r="D7" s="7"/>
    </row>
    <row r="8" spans="2:4" ht="14.25">
      <c r="B8" s="8" t="s">
        <v>133</v>
      </c>
      <c r="C8" s="8"/>
      <c r="D8" s="8"/>
    </row>
    <row r="9" spans="2:4" ht="14.25">
      <c r="B9" s="9"/>
      <c r="C9" s="9"/>
      <c r="D9" s="9"/>
    </row>
    <row r="10" spans="2:4" ht="12.75" customHeight="1">
      <c r="B10" s="10" t="s">
        <v>142</v>
      </c>
      <c r="C10" s="10"/>
      <c r="D10" s="10"/>
    </row>
    <row r="11" spans="2:4" ht="12" customHeight="1">
      <c r="B11" s="11"/>
      <c r="C11" s="12"/>
      <c r="D11" s="12"/>
    </row>
    <row r="12" spans="2:4" ht="15.75">
      <c r="B12" s="13"/>
      <c r="C12" s="14"/>
      <c r="D12" s="14"/>
    </row>
    <row r="13" spans="2:4" ht="12.75">
      <c r="B13" s="15" t="s">
        <v>105</v>
      </c>
      <c r="C13" s="15"/>
      <c r="D13" s="15"/>
    </row>
    <row r="14" spans="2:4" ht="12.75">
      <c r="B14" s="16"/>
      <c r="C14" s="16"/>
      <c r="D14" s="17" t="s">
        <v>94</v>
      </c>
    </row>
    <row r="15" spans="2:4" ht="47.25" customHeight="1">
      <c r="B15" s="18" t="s">
        <v>0</v>
      </c>
      <c r="C15" s="19" t="s">
        <v>53</v>
      </c>
      <c r="D15" s="19" t="s">
        <v>98</v>
      </c>
    </row>
    <row r="16" spans="2:4" ht="14.25" customHeight="1">
      <c r="B16" s="20" t="s">
        <v>61</v>
      </c>
      <c r="C16" s="21">
        <f>C17+C25</f>
        <v>-16942</v>
      </c>
      <c r="D16" s="21">
        <f>D17+D25</f>
        <v>3686</v>
      </c>
    </row>
    <row r="17" spans="2:4" ht="26.25" customHeight="1">
      <c r="B17" s="22" t="s">
        <v>62</v>
      </c>
      <c r="C17" s="21">
        <f>SUM(C18:C24)</f>
        <v>5191</v>
      </c>
      <c r="D17" s="23">
        <v>5215</v>
      </c>
    </row>
    <row r="18" spans="2:4" ht="12" customHeight="1">
      <c r="B18" s="24" t="s">
        <v>83</v>
      </c>
      <c r="C18" s="25">
        <f>22017+525+1091</f>
        <v>23633</v>
      </c>
      <c r="D18" s="25">
        <v>20851</v>
      </c>
    </row>
    <row r="19" spans="2:4" ht="12" customHeight="1">
      <c r="B19" s="24" t="s">
        <v>84</v>
      </c>
      <c r="C19" s="23">
        <f>-2361-9588</f>
        <v>-11949</v>
      </c>
      <c r="D19" s="23">
        <f>-9564</f>
        <v>-9564</v>
      </c>
    </row>
    <row r="20" spans="2:4" ht="12" customHeight="1">
      <c r="B20" s="26" t="s">
        <v>20</v>
      </c>
      <c r="C20" s="25"/>
      <c r="D20" s="23"/>
    </row>
    <row r="21" spans="2:4" ht="13.5" customHeight="1">
      <c r="B21" s="27" t="s">
        <v>5</v>
      </c>
      <c r="C21" s="25"/>
      <c r="D21" s="23"/>
    </row>
    <row r="22" spans="2:4" ht="12.75" customHeight="1">
      <c r="B22" s="26" t="s">
        <v>2</v>
      </c>
      <c r="C22" s="23">
        <v>1068</v>
      </c>
      <c r="D22" s="23">
        <v>775</v>
      </c>
    </row>
    <row r="23" spans="2:4" ht="12" customHeight="1">
      <c r="B23" s="26" t="s">
        <v>3</v>
      </c>
      <c r="C23" s="23">
        <f>-3283-1575</f>
        <v>-4858</v>
      </c>
      <c r="D23" s="23">
        <f>-4596</f>
        <v>-4596</v>
      </c>
    </row>
    <row r="24" spans="2:4" ht="13.5" customHeight="1">
      <c r="B24" s="26" t="s">
        <v>4</v>
      </c>
      <c r="C24" s="23">
        <f>-1389-1314</f>
        <v>-2703</v>
      </c>
      <c r="D24" s="23">
        <f>-2250</f>
        <v>-2250</v>
      </c>
    </row>
    <row r="25" spans="2:4" ht="24.75" customHeight="1">
      <c r="B25" s="28" t="s">
        <v>60</v>
      </c>
      <c r="C25" s="21">
        <f>SUM(C26:C30)</f>
        <v>-22133</v>
      </c>
      <c r="D25" s="21">
        <f>SUM(D26:D30)</f>
        <v>-1529</v>
      </c>
    </row>
    <row r="26" spans="2:4" ht="14.25">
      <c r="B26" s="29" t="s">
        <v>191</v>
      </c>
      <c r="C26" s="23">
        <f>130509-30725-82438+125+65262-24516-76500</f>
        <v>-18283</v>
      </c>
      <c r="D26" s="23">
        <f>-614</f>
        <v>-614</v>
      </c>
    </row>
    <row r="27" spans="2:4" ht="14.25">
      <c r="B27" s="30" t="s">
        <v>193</v>
      </c>
      <c r="C27" s="23"/>
      <c r="D27" s="23">
        <v>6143</v>
      </c>
    </row>
    <row r="28" spans="2:4" ht="14.25" customHeight="1">
      <c r="B28" s="30" t="s">
        <v>134</v>
      </c>
      <c r="C28" s="23"/>
      <c r="D28" s="31"/>
    </row>
    <row r="29" spans="1:4" ht="12.75" customHeight="1">
      <c r="A29" s="1" t="s">
        <v>59</v>
      </c>
      <c r="B29" s="24" t="s">
        <v>135</v>
      </c>
      <c r="C29" s="23"/>
      <c r="D29" s="31"/>
    </row>
    <row r="30" spans="2:4" ht="15.75" customHeight="1">
      <c r="B30" s="24" t="s">
        <v>136</v>
      </c>
      <c r="C30" s="23">
        <f>1161-1370-4046+405</f>
        <v>-3850</v>
      </c>
      <c r="D30" s="32">
        <f>-7058</f>
        <v>-7058</v>
      </c>
    </row>
    <row r="31" spans="2:4" ht="15.75" customHeight="1">
      <c r="B31" s="20" t="s">
        <v>63</v>
      </c>
      <c r="C31" s="33">
        <f>SUM(C32:C38)</f>
        <v>0</v>
      </c>
      <c r="D31" s="21">
        <f>SUM(D32:D38)</f>
        <v>-308</v>
      </c>
    </row>
    <row r="32" spans="2:4" ht="12.75" customHeight="1">
      <c r="B32" s="30" t="s">
        <v>137</v>
      </c>
      <c r="C32" s="34"/>
      <c r="D32" s="35"/>
    </row>
    <row r="33" spans="2:4" ht="12.75" customHeight="1">
      <c r="B33" s="26" t="s">
        <v>64</v>
      </c>
      <c r="C33" s="34"/>
      <c r="D33" s="31"/>
    </row>
    <row r="34" spans="2:4" ht="23.25" customHeight="1">
      <c r="B34" s="26" t="s">
        <v>82</v>
      </c>
      <c r="C34" s="23"/>
      <c r="D34" s="23"/>
    </row>
    <row r="35" spans="2:4" ht="17.25" customHeight="1">
      <c r="B35" s="26" t="s">
        <v>65</v>
      </c>
      <c r="C35" s="23"/>
      <c r="D35" s="23">
        <f>-308</f>
        <v>-308</v>
      </c>
    </row>
    <row r="36" spans="2:3" ht="12.75" customHeight="1">
      <c r="B36" s="36" t="s">
        <v>66</v>
      </c>
      <c r="C36" s="37"/>
    </row>
    <row r="37" spans="2:4" ht="12" customHeight="1">
      <c r="B37" s="38" t="s">
        <v>67</v>
      </c>
      <c r="C37" s="39"/>
      <c r="D37" s="40"/>
    </row>
    <row r="38" spans="2:4" ht="24">
      <c r="B38" s="20" t="s">
        <v>138</v>
      </c>
      <c r="C38" s="33">
        <f>SUM(C39:C45)</f>
        <v>0</v>
      </c>
      <c r="D38" s="33">
        <v>0</v>
      </c>
    </row>
    <row r="39" spans="2:4" ht="12.75" customHeight="1">
      <c r="B39" s="26" t="s">
        <v>6</v>
      </c>
      <c r="C39" s="33"/>
      <c r="D39" s="41"/>
    </row>
    <row r="40" spans="2:4" ht="12.75" customHeight="1">
      <c r="B40" s="26" t="s">
        <v>139</v>
      </c>
      <c r="C40" s="23"/>
      <c r="D40" s="35"/>
    </row>
    <row r="41" spans="2:4" ht="12.75" customHeight="1">
      <c r="B41" s="30" t="s">
        <v>7</v>
      </c>
      <c r="C41" s="34"/>
      <c r="D41" s="35"/>
    </row>
    <row r="42" spans="2:4" ht="24">
      <c r="B42" s="30" t="s">
        <v>140</v>
      </c>
      <c r="C42" s="42"/>
      <c r="D42" s="31"/>
    </row>
    <row r="43" spans="2:4" ht="14.25">
      <c r="B43" s="26" t="s">
        <v>141</v>
      </c>
      <c r="C43" s="34"/>
      <c r="D43" s="23"/>
    </row>
    <row r="44" spans="2:4" ht="13.5" customHeight="1">
      <c r="B44" s="36" t="s">
        <v>99</v>
      </c>
      <c r="C44" s="37"/>
      <c r="D44" s="43"/>
    </row>
    <row r="45" spans="2:4" ht="12.75" customHeight="1">
      <c r="B45" s="36" t="s">
        <v>85</v>
      </c>
      <c r="C45" s="44"/>
      <c r="D45" s="45"/>
    </row>
    <row r="46" spans="2:4" ht="12.75" customHeight="1">
      <c r="B46" s="46" t="s">
        <v>88</v>
      </c>
      <c r="C46" s="47"/>
      <c r="D46" s="48"/>
    </row>
    <row r="47" spans="2:4" ht="14.25" customHeight="1">
      <c r="B47" s="49"/>
      <c r="C47" s="50">
        <f>6076+14855</f>
        <v>20931</v>
      </c>
      <c r="D47" s="51"/>
    </row>
    <row r="48" spans="2:4" ht="14.25">
      <c r="B48" s="52" t="s">
        <v>22</v>
      </c>
      <c r="C48" s="53">
        <f>C38+C31+C16+C47</f>
        <v>3989</v>
      </c>
      <c r="D48" s="54">
        <f>D38+D31+D16+D47</f>
        <v>3378</v>
      </c>
    </row>
    <row r="49" spans="2:4" ht="14.25" customHeight="1">
      <c r="B49" s="55" t="s">
        <v>89</v>
      </c>
      <c r="C49" s="56">
        <f>1661+774+306+4+7</f>
        <v>2752</v>
      </c>
      <c r="D49" s="56">
        <v>81</v>
      </c>
    </row>
    <row r="50" spans="2:4" ht="14.25" customHeight="1">
      <c r="B50" s="57" t="s">
        <v>90</v>
      </c>
      <c r="C50" s="58">
        <f>C48+C49</f>
        <v>6741</v>
      </c>
      <c r="D50" s="58">
        <f>D48+D49</f>
        <v>3459</v>
      </c>
    </row>
    <row r="54" spans="1:6" ht="12.75">
      <c r="A54" s="59" t="s">
        <v>131</v>
      </c>
      <c r="B54" s="59"/>
      <c r="C54" s="60"/>
      <c r="D54" s="60"/>
      <c r="E54" s="60"/>
      <c r="F54" s="60"/>
    </row>
    <row r="55" spans="1:6" ht="12.75">
      <c r="A55" s="59" t="s">
        <v>161</v>
      </c>
      <c r="B55" s="59"/>
      <c r="C55" s="60"/>
      <c r="D55" s="60"/>
      <c r="E55" s="60"/>
      <c r="F55" s="60"/>
    </row>
    <row r="56" spans="1:6" ht="12.75">
      <c r="A56" s="60"/>
      <c r="B56" s="60"/>
      <c r="C56" s="60"/>
      <c r="D56" s="60"/>
      <c r="E56" s="60"/>
      <c r="F56" s="60"/>
    </row>
    <row r="57" spans="1:6" ht="12.75">
      <c r="A57" s="59" t="s">
        <v>190</v>
      </c>
      <c r="B57" s="59"/>
      <c r="C57" s="60"/>
      <c r="D57" s="60"/>
      <c r="E57" s="60"/>
      <c r="F57" s="60"/>
    </row>
    <row r="58" spans="2:4" ht="14.25">
      <c r="B58" s="61"/>
      <c r="C58" s="61"/>
      <c r="D58" s="61"/>
    </row>
  </sheetData>
  <sheetProtection/>
  <mergeCells count="7">
    <mergeCell ref="B12:D12"/>
    <mergeCell ref="B13:D13"/>
    <mergeCell ref="B46:B47"/>
    <mergeCell ref="B5:D5"/>
    <mergeCell ref="B7:D7"/>
    <mergeCell ref="B8:D8"/>
    <mergeCell ref="B10:D10"/>
  </mergeCells>
  <printOptions/>
  <pageMargins left="0.43" right="0.25" top="0.5" bottom="0.28" header="0.5" footer="0.28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2009-04-08T08:20:40Z</cp:lastPrinted>
  <dcterms:created xsi:type="dcterms:W3CDTF">2003-01-22T21:35:49Z</dcterms:created>
  <dcterms:modified xsi:type="dcterms:W3CDTF">2016-07-10T03:57:02Z</dcterms:modified>
  <cp:category/>
  <cp:version/>
  <cp:contentType/>
  <cp:contentStatus/>
</cp:coreProperties>
</file>