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5" yWindow="65476" windowWidth="7770" windowHeight="8580" tabRatio="601" activeTab="0"/>
  </bookViews>
  <sheets>
    <sheet name="income" sheetId="1" r:id="rId1"/>
    <sheet name="balance" sheetId="2" r:id="rId2"/>
    <sheet name="cash flow" sheetId="3" r:id="rId3"/>
    <sheet name="capital" sheetId="4" r:id="rId4"/>
    <sheet name="30" sheetId="5" r:id="rId5"/>
    <sheet name="RE LOANS" sheetId="6" r:id="rId6"/>
  </sheets>
  <definedNames/>
  <calcPr fullCalcOnLoad="1"/>
</workbook>
</file>

<file path=xl/sharedStrings.xml><?xml version="1.0" encoding="utf-8"?>
<sst xmlns="http://schemas.openxmlformats.org/spreadsheetml/2006/main" count="234" uniqueCount="197">
  <si>
    <t>²Üì²ÜàôØÀ</t>
  </si>
  <si>
    <t>Ð³ßí»ïáõ Å³Ù³Ý³Ï³ßñç³Ý</t>
  </si>
  <si>
    <t>êï³óí³Í ½áõï ÏáÙÇëÇáÝ ·áõÙ³ñÝ»ñ</t>
  </si>
  <si>
    <t>ì×³ñí³Í ³ßË³ï³í³ñÓ ¨ ¹ñ³Ý Ñ³í³ë³ñ»óí³Í ³ÛÉ í×³ñáõÙÝ»ñ</t>
  </si>
  <si>
    <t xml:space="preserve">ì×³ñí³Í Ñ³ñÏ»ñ </t>
  </si>
  <si>
    <t>êï³óí³Í ß³Ñ³µ³ÅÇÝÝ»ñ</t>
  </si>
  <si>
    <t>ì×³ñí³Í ß³Ñ³µ³ÅÇÝÝ»ñ</t>
  </si>
  <si>
    <t xml:space="preserve">êï³óí³Í ³ÛÉ ÷áË³éáõÃÛáõÝÝ»ñÇ ³í»É³óáõÙ (Ýí³½áõÙ) </t>
  </si>
  <si>
    <t xml:space="preserve"> ²ÏïÇíÝ»ñ</t>
  </si>
  <si>
    <t xml:space="preserve"> Ð³×³Ëáñ¹Ý»ñÇÝ ïñí³Í í³ñÏ»ñ ¨ ³ÛÉ ÷áË³ïíáõÃÛáõÝÝ»ñ</t>
  </si>
  <si>
    <t>1.10</t>
  </si>
  <si>
    <t xml:space="preserve"> ä³ñï³íáñáõÃÛáõÝÝ»ñ</t>
  </si>
  <si>
    <t xml:space="preserve"> ì×³ñí»ÉÇù ·áõÙ³ñÝ»ñ </t>
  </si>
  <si>
    <t xml:space="preserve"> ²ÛÉ å³ñï³íáñáõÃÛáõÝÝ»ñ</t>
  </si>
  <si>
    <t xml:space="preserve"> Î³åÇï³É</t>
  </si>
  <si>
    <t xml:space="preserve"> Î³ÝáÝ³¹ñ³Ï³Ý Ï³åÇï³É</t>
  </si>
  <si>
    <t xml:space="preserve">      ¶ÉË³íáñ å³Ñáõëï</t>
  </si>
  <si>
    <t xml:space="preserve">      ì»ñ³·Ý³Ñ³ïÙ³Ý å³ÑáõëïÝ»ñ</t>
  </si>
  <si>
    <t xml:space="preserve">                                                               </t>
  </si>
  <si>
    <t>îáÏáë³ÛÇÝ ¨ ÝÙ³Ý³ïÇå »Ï³ÙáõïÝ»ñ</t>
  </si>
  <si>
    <t>ÎáñáõëïÝ»ñÇ í»ñ³Ï³Ý·ÝáõÙ</t>
  </si>
  <si>
    <t xml:space="preserve">      ÀÝ¹³Ù»ÝÁª ³ÏïÇíÝ»ñ</t>
  </si>
  <si>
    <t>¸ñ³Ù³Ï³Ý ÙÇçáóÝ»ñÇ ½áõï Ñáëù</t>
  </si>
  <si>
    <t>Þ³ÑáõÃ³Ñ³ñÏÇ ·Íáí Í³Ëë /÷áËÑ³ïáõóáõÙ/</t>
  </si>
  <si>
    <t xml:space="preserve"> ²é¨ïñ³ÛÇÝ Ýå³ï³Ïáí å³ÑíáÕ ýÇÝ³Ýë³Ï³Ý Ý»ñ¹ñáõÙÝ»ñ</t>
  </si>
  <si>
    <t>¸ñ³Ù³Ï³Ý ßáõÏ³ÛáõÙ ³ÛÉ ï»Õ³µ³ßËáõÙÝ»ñ</t>
  </si>
  <si>
    <t>1.13</t>
  </si>
  <si>
    <t>1.14</t>
  </si>
  <si>
    <t>1.15</t>
  </si>
  <si>
    <t>2.4</t>
  </si>
  <si>
    <t>2.10</t>
  </si>
  <si>
    <t>2.11</t>
  </si>
  <si>
    <t xml:space="preserve"> ÐÇÙÝ³Ï³Ý ÙÇçáóÝ»ñ ¨ áã ÝÛáõÃ³Ï³Ý ³ÏïÇíÝ»ñ</t>
  </si>
  <si>
    <t>Þ³Ñ³µ³ÅÝÇ ï»ëùáí »Ï³ÙáõïÝ»ñ</t>
  </si>
  <si>
    <t>ÎáÙÇëÇáÝ ¨ ³ÛÉ í×³ñÝ»ñÇ ï»ëùáí »Ï³ÙáõïÝ»ñ</t>
  </si>
  <si>
    <t>ÎáÙÇëÇáÝ ¨ ³ÛÉ í×³ñÝ»ñÇ ï»ëùáí Í³Ëë»ñ</t>
  </si>
  <si>
    <t>²ÛÉ ·áñÍ³éÝ³Ï³Ý Í³Ëë»ñ</t>
  </si>
  <si>
    <t>Ð³ßí»ïáõ ï³ñí³ ëÏ½µÇó ÙÇÝã¨ Ñ³ßí»ïáõ ³Ùë³ÃÇíÁ</t>
  </si>
  <si>
    <t>Ü³Ëáñ¹ ï³ñí³ í»ñç</t>
  </si>
  <si>
    <t>²ÛÉ ³ÏïÇíÝ»ñ</t>
  </si>
  <si>
    <t xml:space="preserve"> ì×³ñí»ÉÇù ïáÏáëÝ»ñ </t>
  </si>
  <si>
    <t>îáÏáë³ÛÇÝ ¨ ÝÙ³Ý³ïÇå Í³Ëë»ñ</t>
  </si>
  <si>
    <t>¼áõï ïáÏáë³ÛÇÝ »Ï³Ùáõï</t>
  </si>
  <si>
    <t>²é¨ïñ³ÛÇÝ Ýå³ï³Ïáí å³ÑíáÕ Ý»ñ¹ñáõÙÝ»ñÇ ½áõï ß³ÑáõÛÃ/ (íÝ³ë)</t>
  </si>
  <si>
    <t>²ÛÉ ·áñÍ³éÝ³Ï³Ý »Ï³Ùáõï</t>
  </si>
  <si>
    <t>¶áñÍ³éÝ³Ï³Ý »Ï³Ùáõï</t>
  </si>
  <si>
    <t>ÀÝ¹Ñ³Ýáõñ í³ñã³Ï³Ý Í³Ëë»ñ</t>
  </si>
  <si>
    <t>Ø»Ï µ³ÅÝ»ïáÙëÇÝ ÁÝÏÝáÕ µ³½³ÛÇÝ ß³ÑáõÛÃ</t>
  </si>
  <si>
    <t>Ø»Ï µ³ÅÝ»ïáÙëÇÝ ÁÝÏÝáÕ Ýáëñ³óí³Í ß³ÑáõÛÃ</t>
  </si>
  <si>
    <t>1.3</t>
  </si>
  <si>
    <t>1.4</t>
  </si>
  <si>
    <t>1.5</t>
  </si>
  <si>
    <t>1.6</t>
  </si>
  <si>
    <t>ÀÝÃ³óÇÏ ï³ñí³ ëÏ½µÇó ÙÇÝã¨ Ñ³ßí»ïáõ ³Ùë³ÃÇíÁ</t>
  </si>
  <si>
    <t>ì³×³éùÇ Ñ³Ù³ñ Ý³Ë³ï»ëí³Í Ý»ñ¹ñáõÙÝ»ñ</t>
  </si>
  <si>
    <t xml:space="preserve">Ü»ñ¹ñáõÙÝ»ñ ³ÛÉ ³ÝÓ³Ýó Ï³ÝáÝ³¹ñ³Ï³Ý Ï³åÇï³ÉáõÙ </t>
  </si>
  <si>
    <t>ä³ÑáõëïÝ»ñ</t>
  </si>
  <si>
    <t xml:space="preserve"> ä³ÑáõëïÝ»ñ</t>
  </si>
  <si>
    <t xml:space="preserve"> Îáõï³Ïí³Í ß³ÑáõÛÃ</t>
  </si>
  <si>
    <t xml:space="preserve">î»Õ³µ³ßËí³Í ÙÇçáóÝ»ñÇ Ýí³½áõÙ (³í»É³óáõÙ) </t>
  </si>
  <si>
    <t>³í»É³óáõ</t>
  </si>
  <si>
    <t xml:space="preserve">¸ñ³Ù³Ï³Ý ÙÇçáóÝ»ñÇ ½áõï Ñáëù»ñ ·áñÍ³éÝ³Ï³Ý ³ÏïÇíÝ»ñÇ ¨ å³ñï³íáñáõÃÛáõÝÝ»ñÇ ÷á÷áËáõÃÛáõÝÝ»ñÇó </t>
  </si>
  <si>
    <t xml:space="preserve">1. ¸ñ³Ù³Ï³Ý ÙÇçáóÝ»ñÇ ½áõï Ñáëù»ñ ·áñÍ³éÝ³Ï³Ý ·áñÍáõÝ»áõÃÛáõÝÇó </t>
  </si>
  <si>
    <t xml:space="preserve"> ¸ñ³Ù³Ï³Ý ÙÇçáóÝ»ñÇ ½áõï Ñáëù»ñ ÙÇÝã¨ ·áñÍ³éÝ³Ï³Ý ³ÏïÇíÝ»ñÇ ¨ å³ñï³íáñáõÃÛáõÝÝ»ñÇ ÷á÷áËáõÃÛáõÝÁ</t>
  </si>
  <si>
    <t xml:space="preserve">2. ¸ñ³Ù³Ï³Ý ÙÇçáóÝ»ñÇ ½áõï Ñáëù»ñ Ý»ñ¹ñáõÙ³ÛÇÝ ·áñÍáõÝ»áõÃÛáõÝÇó </t>
  </si>
  <si>
    <t xml:space="preserve">²ÛÉ ³ÝÓ³Ýó Ï³ÝáÝ³¹ñ³Ï³Ý Ï³åÇï³ÉáõÙ Ý»ñ¹ñáõÙÝ»ñÇ Ýí³½áõÙ (³í»É³óáõÙ) </t>
  </si>
  <si>
    <t xml:space="preserve">ÐÇÙÝ³Ï³Ý ÙÇçáóÝ»ñÇ ¨ áã ÝÛáõÃ³Ï³Ý ³ÏïÇíÝ»ñÇ Ó»éùµ»ñáõÙ </t>
  </si>
  <si>
    <t>ÐÇÙÝ³Ï³Ý ÙÇçáóÝ»ñÇ ¨ áã ÝÛáõÃ³Ï³Ý ³ÏïÇíÝ»ñÇ ûï³ñáõÙ</t>
  </si>
  <si>
    <t>¸ñ³Ù³Ï³Ý ÙÇçáóÝ»ñÇ ½áõï Ñáëù»ñ ³ÛÉ Ý»ñ¹ñáõÙ³ÛÇÝ ·áñÍáõÝ»áõÃÛáõÝÇó</t>
  </si>
  <si>
    <t>1.7</t>
  </si>
  <si>
    <t>1.8</t>
  </si>
  <si>
    <t>1.9</t>
  </si>
  <si>
    <t>ì³ñÓ³Ï³ÉáõÃÛ³Ý ·Íáí ëï³óí»ÉÇù ·áõÙ³ñÝ»ñ</t>
  </si>
  <si>
    <t>1.11</t>
  </si>
  <si>
    <t xml:space="preserve"> ØÇÝã¨ Ù³ñÙ³Ý Å³ÙÏ»ïÁ å³ÑíáÕ Ý»ñ¹ñáõÙÝ»ñ</t>
  </si>
  <si>
    <t>1.12</t>
  </si>
  <si>
    <t>¸ñ³Ù³Ï³Ý ßáõÏ³ÛÇó ëï³óí³Í ³ÛÉ ÷áË³éáõÃÛáõÝÝ»ñ</t>
  </si>
  <si>
    <t>2.5</t>
  </si>
  <si>
    <t>2.6</t>
  </si>
  <si>
    <t>2.7</t>
  </si>
  <si>
    <t>ì³ñÓ³Ï³ÉáõÃÛ³Ý ·Íáí í×³ñí»ÉÇù ·áõÙ³ñÝ»ñ</t>
  </si>
  <si>
    <t>2.8</t>
  </si>
  <si>
    <t>ØÇÝã¨ Ù³ñÙ³Ý Å³ÙÏ»ïÁ å³ÑíáÕ Ý»ñ¹ñáõÙÝ»ñÇó ½áõï ß³ÑáõÛÃ/ (íÝ³ë)</t>
  </si>
  <si>
    <t>ÐÇÙÝ³Ï³Ý ÙÇçáóÝ»ñáõÙ ¨ áã ÝÛáõÃ³Ï³Ý ³ÏïÇíÝ»ñáõÙ Ï³åÇï³É Ý»ñ¹ñáõÙÝ»ñÇ Ýí³½áõÙ (³í»É³óáõÙ)</t>
  </si>
  <si>
    <t>êï³óí³Í ïáÏáëÝ»ñ</t>
  </si>
  <si>
    <t xml:space="preserve">ì×³ñí³Í ïáÏáëÝ»ñ </t>
  </si>
  <si>
    <t>¸ñ³Ù³Ï³Ý ÙÇçáóÝ»ñÇ ½áõï Ñáëù»ñ ³ÛÉ ýÇÝ³Ýë³Ï³Ý ·áñÍáõÝ»áõÃÛáõÝÇó</t>
  </si>
  <si>
    <t xml:space="preserve"> êï³óí»ÉÇù ïáÏáëÝ»ñ</t>
  </si>
  <si>
    <t>Ð»ï³Ó·í³Í Ñ³ñÏ³ÛÇÝ å³ñï³íáñáõÃÛáõÝÝ»ñ</t>
  </si>
  <si>
    <t>²ñï³ñÅáõÛÃÇ ÷áË³ñÅ»ùÇ ÷á÷áËáõÃÛ³Ý ³½¹»óáõÃÛáõÝÁ ¹ñ³Ù³Ï³Ý ÙÇçáóÝ»ñÇ ¨ ¹ñ³Ýó Ñ³Ù³ñÅ»ùÝ»ñÇ íñ³</t>
  </si>
  <si>
    <t xml:space="preserve">    ¸ñ³Ù³Ï³Ý ÙÇçáóÝ»ñ ¨ ¹ñ³Ýó Ñ³Ù³ñÅ»ùÝ»ñ Å³Ù³Ý³Ï³ßñç³ÝÇ ëÏ½µáõÙ</t>
  </si>
  <si>
    <t xml:space="preserve">    ¸ñ³Ù³Ï³Ý ÙÇçáóÝ»ñ ¨ ¹ñ³Ýó Ñ³Ù³ñÅ»ùÝ»ñ Å³Ù³Ý³Ï³ßñç³ÝÇ í»ñçáõÙ</t>
  </si>
  <si>
    <t>Ð³ßí»ïáõ Å³Ù³Ý³-Ï³ßñç³Ý</t>
  </si>
  <si>
    <t>Ü³Ëáñ¹ ï³ñí³ ÝáõÛÝ Å³Ù³-Ý³Ï³-ßñç³Ý</t>
  </si>
  <si>
    <t>Ü³Ëáñ¹ ï³ñí³ ëÏ½µÇó ÙÇÝã¨ Ý³Ëáñ¹ ï³ñí³ ÝáõÛÝ Å³Ù³Ý³-Ï³ßñç³ÝÁ</t>
  </si>
  <si>
    <t>(Ñ³½³ñ ¹ñ³Ù)</t>
  </si>
  <si>
    <t xml:space="preserve">    ÀÝ¹³Ù»ÝÁª å³ñï³íáñáõÃÛáõÝÝ»ñ</t>
  </si>
  <si>
    <t xml:space="preserve">     ÀÝ¹³Ù»ÝÁª  Ï³åÇï³É</t>
  </si>
  <si>
    <t xml:space="preserve">     ÀÝ¹³Ù»ÝÁª å³ñï³íáñáõÃÛáõÝÝ»ñ ¨ Ï³åÇï³É</t>
  </si>
  <si>
    <t>Ü³Ëáñ¹ ï³ñí³ ëÏ½µÇó ÙÇÝã¨ Ñ³ßí»ïáõ ³Ùë³ÃÇíÁ</t>
  </si>
  <si>
    <t>üÇÝ³Ýë³Ï³Ý í³ñÓ³Ï³ÉáõÃÛ³Ý ·Íáí í×³ñí»ÉÇù ·áõÙ³ñÝ»ñÇ ³í»É³óáõÙ (Ýí³½áõÙ)</t>
  </si>
  <si>
    <t>ØÆæ²ÜÎÚ²È Ð²ÞìºîìàôÂÚàôÜ</t>
  </si>
  <si>
    <t>ØÆæ²ÜÎÚ²È Ð²Þì²ä²Ð²Î²Ü Ð²ÞìºÎÞÆè (Ò¨ 7)</t>
  </si>
  <si>
    <t>ºÝÃ³Ñ³í»Éí³Í 6</t>
  </si>
  <si>
    <t>ØÆæ²ÜÎÚ²È Ð²ÞìºîìàôÂÚàôÜ (Ò¨ 6)</t>
  </si>
  <si>
    <t xml:space="preserve">üÇÝ³Ýë³Ï³Ý ³ñ¹ÛáõÝùÝ»ñÇ Ù³ëÇÝ </t>
  </si>
  <si>
    <t>(í³ñÏ³ÛÇÝ Ï³½Ù³Ï»ñåáõÃÛ³Ý ³Ýí³ÝáõÙÁ ¨ ·ïÝí»Éáõ í³ÛñÁ)</t>
  </si>
  <si>
    <t>Ü³Ëáñ¹ Å³Ù³Ý³Ï³ßñç³Ý</t>
  </si>
  <si>
    <t>ì³×³éùÇ Ñ³Ù³ñ Ý³Ë³ï»ëí³Í  Ý»ñ¹ñáõÙÝ»ñÇó ½áõï ß³ÑáõÛÃ/ (íÝ³ë)</t>
  </si>
  <si>
    <t>²ñï³ñÅáõÃ³ÛÇÝ ·áñÍ³ñùÝ»ñÇó ëï³óí³Í  ½áõï ß³ÑáõÛÃ/ (íÝ³ë)</t>
  </si>
  <si>
    <t>ì³ñÏ»ñÇó ¨ ³ÛÉ ÷áË³éáõÃÛáõÝÝ»ñÇó ³é³ç³ó³Í ÏáñáõëïÝ»ñ</t>
  </si>
  <si>
    <t xml:space="preserve">Þ³ÑáõÛÃ  ÙÇÝã¨ Ñ³ñÏí»ÉÁ </t>
  </si>
  <si>
    <t xml:space="preserve"> Þ³ÑáõÛÃ   Ñ³ñÏáõÙÇó Ñ»ïá</t>
  </si>
  <si>
    <t>ºÝÃ³Ñ³í»Éí³Í 7</t>
  </si>
  <si>
    <t xml:space="preserve"> ¸ñ³Ù³Ï³Ý ÙÇçáóÝ»ñ ¨ µ³ÝÏ³ÛÇÝ Ñ³ßÇíÝ»ñ</t>
  </si>
  <si>
    <t>1.2</t>
  </si>
  <si>
    <t xml:space="preserve"> ´³ÝÏ»ñáõÙ ï»Õ³µ³ßËí³Í ÙÇçáóÝ»ñ </t>
  </si>
  <si>
    <t xml:space="preserve"> ²ÛÉ ·áñÍ³éÝáõÃÛáõÝÝ»ñÇ ·Íáí ëï³óí»ÉÇù ·áõÙ³ñÝ»ñ</t>
  </si>
  <si>
    <t xml:space="preserve">Î³åÇï³É Ý»ñ¹ñáõÙÝ»ñ  ÑÇÙÝ³Ï³Ý ÙÇçáóÝ»ñáõÙ ¨ áã ÝÛáõÃ³Ï³Ý ³ÏïÇíÝ»ñáõÙ </t>
  </si>
  <si>
    <t>Ð»ï³Ó·í³Í Ñ³ñÏ³ÛÇÝ ³ÏïÇíÝ»ñ</t>
  </si>
  <si>
    <t>2.1</t>
  </si>
  <si>
    <t>´³ÝÏ»ñÇó ëï³óí³Í ÷áË³éáõÃÛáõÝÝ»ñ ¨ í³ñÏ»ñ</t>
  </si>
  <si>
    <t>2.2</t>
  </si>
  <si>
    <t>2.3</t>
  </si>
  <si>
    <t xml:space="preserve"> Ð³×³Ëáñ¹Ý»ñÇó Ý»ñ·ñ³íí³Í ÷áË³éáõÃÛáõÝÝ»ñ</t>
  </si>
  <si>
    <t xml:space="preserve"> ä³ñï³íáñáõÃÛáõÝÝ»ñ ÐÐ Ï³é³í³ñáõÃÛ³Ý ÝÏ³ïÙ³Ùµ</t>
  </si>
  <si>
    <t>ì³ñÏ³ÛÇÝ Ï³½Ù³Ï»ñåáõÃÛ³Ý ÏáÕÙÇó ÃáÕ³ñÏí³Í  ³ñÅ»ÃÕÃ»ñ</t>
  </si>
  <si>
    <t>2.9</t>
  </si>
  <si>
    <t>3.2</t>
  </si>
  <si>
    <t>3.2.1</t>
  </si>
  <si>
    <t>3.2.2</t>
  </si>
  <si>
    <t>3.3</t>
  </si>
  <si>
    <t>ì³ñÏ³ÛÇÝ Ï³½Ù³Ï»ñåáõÃÛ³Ý í³ñãáõÃÛ³Ý Ý³Ë³·³Ñ</t>
  </si>
  <si>
    <t>ºÝÃ³Ñ³í»Éí³Í 9</t>
  </si>
  <si>
    <t xml:space="preserve">  ¸ñ³Ù³Ï³Ý ÙÇçáóÝ»ñÇ Ñáëù»ñÇ í»ñ³µ»ñÛ³É (Ò¨ 9)</t>
  </si>
  <si>
    <t>²é¨ïñ³ÛÇÝ Ýå³ï³Ïáí å³ÑíáÕ ¨ í³×³éùÇ Ñ³Ù³ñ Ù³ïã»ÉÇ ³ñÅ»ÃÕÃ»ñÇ Ýí³½áõÙ (³í»É³óáõÙ)</t>
  </si>
  <si>
    <t>üÇÝ³Ýë³Ï³Ý í³ñÓ³Ï³ÉáõÃÛ³Ý ¹ÇÙ³ó  ëï³óí»ÉÇù ·áõÙ³ñÝ»ñÇ Ýí³½áõÙ (³í»É³óáõÙ)</t>
  </si>
  <si>
    <t>¸ñ³Ù³Ï³Ý ÙÇçáóÝ»ñÇ  ½áõï Ñáëù»ñ ³ÛÉ ·áñÍ³éÝ³Ï³Ý ·áñÍáõÝ»áõÃÛáõÝÇó</t>
  </si>
  <si>
    <t xml:space="preserve">ØÇÝã¨ Ù³ñÙ³Ý Å³ÙÏ»ïÁ å³ÑíáÕ ³ñÅ»ÃÕÃ»ñÇ Ýí³½áõÙ (³í»É³óáõÙ) </t>
  </si>
  <si>
    <t xml:space="preserve">3. ¸ñ³Ù³Ï³Ý ÙÇçáóÝ»ñÇ  ½áõï Ñáëù»ñ ýÇÝ³Ýë³Ï³Ý ·áñÍáõÝ»áõÃÛáõÝÇó </t>
  </si>
  <si>
    <t>´³ÝÏ»ñÇó ëï³óí³Í í³ñÏ»ñÇ ³í»É³óáõÙ (Ýí³½áõÙ)</t>
  </si>
  <si>
    <t xml:space="preserve">ì³ñÏ³ÛÇÝ Ï³½Ù³Ï»ñåáõÃÛáõÝÝ»ñÇ  ÏáÕÙÇó ÃáÕ³ñÏí³Í ³ñÅ»ÃÕÃ»ñÇ ³í»É³óáõÙ (Ýí³½áõÙ) </t>
  </si>
  <si>
    <t>´³ÅÝ»ï»ñ»ñÇ Ý»ñ¹ñáõÙÝ»ñÁ Ï³ÝáÝ³¹ñ³Ï³Ý  ÑÇÙÝ³¹ñ³ÙáõÙ</t>
  </si>
  <si>
    <t>§30¦ ë»åï»Ùµ»ñÇ  2009Ã.</t>
  </si>
  <si>
    <t xml:space="preserve">             Ò¨ ÃÇí  30</t>
  </si>
  <si>
    <t>Ðð²ä²ð²ÎìàÔ Ð²ÞìºîìàôÂÚàôÜ</t>
  </si>
  <si>
    <t>ÐÇÙÝ³Ï³Ý ïÝï»ë³Ï³Ý ÝáñÙ³ïÇíÝ»ñÇ í»ñ³µ»ñÛ³É</t>
  </si>
  <si>
    <t>²Ùë³ÃÇíÁ</t>
  </si>
  <si>
    <t xml:space="preserve"> -Çó</t>
  </si>
  <si>
    <t>(Ñ³½. ¹ñ³Ù)</t>
  </si>
  <si>
    <t>ÜáñÙ³ïÇíÝ»ñ</t>
  </si>
  <si>
    <t>ö³ëï³óÇ Ù»ÍáõÃÛáõÝÁ</t>
  </si>
  <si>
    <t xml:space="preserve"> Ð³Û³ëï³ÝÇ Ð³Ýñ³å»ïáõÃÛ³Ý  Ï»ÝïñáÝ³Ï³Ý µ³ÝÏÇ ë³ÑÙ³Ý³Í ÝáñÙ³ïÇíÇ ÃáõÛÉ³ïñ»ÉÇ Ù»ÍáõÃÛáõÝÁ</t>
  </si>
  <si>
    <t xml:space="preserve">Ð³ßí»ïáõ »é³ÙëÛ³ÏáõÙ Ë³ËïáõÙÝ»ñÇ ÃÇíÁ </t>
  </si>
  <si>
    <t>1</t>
  </si>
  <si>
    <t>2</t>
  </si>
  <si>
    <t>3</t>
  </si>
  <si>
    <t>4</t>
  </si>
  <si>
    <t>ì³ñÏ³ÛÇÝ Ï³½Ù³Ï»ñåáõÃÛ³Ý Ï³ÝáÝ³¹ñ³Ï³Ý Ï³åÇï³ÉÇ Ýí³½³·áõÛÝ ã³÷Á</t>
  </si>
  <si>
    <t>Ë³ËïáõÙ ³éÏ³ ã¿</t>
  </si>
  <si>
    <t>ÀÝ¹Ñ³Ýáõñ (ë»÷³Ï³Ý) Ï³åÇï³ÉÇ Ýí³½³·áõÛÝ ã³÷Á</t>
  </si>
  <si>
    <t>Ù»Ï</t>
  </si>
  <si>
    <t>Ü11 ÁÝ¹Ñ³Ýáõñ Ï³åÇï³ÉÇ ¨ éÇëÏáí Ïßéí³Í ³ÏïÇíÝ»ñÇ ·áõÙ³ñÝ»ñÇ ÙÇç¨ ë³ÑÙ³Ý³ÛÇÝ Ñ³ñ³µ»ñ³ÏóáõÃÛ³Ý Ýí³½³·áõÛÝ ã³÷Á.</t>
  </si>
  <si>
    <t>Ø»Ï ÷áË³éáõÇ ·Íáí éÇëÏÇ ³é³í»É³·áõÛÝ ã³÷Á</t>
  </si>
  <si>
    <t xml:space="preserve">²ñï³ñÅáõÃ³ÛÇÝ Ñ³Ù³Ë³éÝ ¹ÇñùÇ ³é³í»É³·áõÛÝ ã³÷Á </t>
  </si>
  <si>
    <t xml:space="preserve">    ¶ÉË³íáñ Ñ³ßí³å³Ñ`                                                    Ս. ՄանուչարÛ³Ý</t>
  </si>
  <si>
    <t>§¾ÏáõÙ»ÝÇÏ ºÏ»Õ»ó³Ï³Ý öáË³ïí³Ï³Ý üáÝ¹¦ àõìÎ êäÀ,, ù. ¾çÙÇ³ÍÇÝ, ´³Õñ³ÙÛ³Ý 2</t>
  </si>
  <si>
    <t xml:space="preserve">                                ºÝÃ³Ñ³í»Éí³Í 8</t>
  </si>
  <si>
    <t xml:space="preserve">  ê»÷³Ï³Ý Ï³åÇï³ÉáõÙ ÷á÷áËáõÃÛáõÝÝ»ñÇ Ù³ëÇÝ ÙÇç³ÝÏÛ³É Ñ³ßí»ïíáõÃÛáõÝ (Ò¨ 8)</t>
  </si>
  <si>
    <t xml:space="preserve"> (í³ñÏ³ÛÇÝ Ï³½Ù³Ï»ñåáõÃÛ³Ý ³Ýí³ÝáõÙÁ ¨ ·ïÝí»Éáõ í³ÛñÁ)</t>
  </si>
  <si>
    <t>ê»÷³Ï³Ý Ï³åÇï³ÉÇ ï³ññ»ñÇ ³Ýí³ÝáõÙÁ</t>
  </si>
  <si>
    <t>Î³ÝáÝ³¹ñ³Ï³Ý Ï³åÇï³É</t>
  </si>
  <si>
    <t>¶ÉË³íáñ å³Ñáõëï</t>
  </si>
  <si>
    <t>ì»ñ³·Ý³Ñ³ïÙ³Ý å³Ñáõëï</t>
  </si>
  <si>
    <t>Îáõï³Ïí³Í ß³ÑáõÛÃ</t>
  </si>
  <si>
    <t>ÀÝ¹³Ù»ÝÁ</t>
  </si>
  <si>
    <t>Ðá¹í³ÍÝ»ñ</t>
  </si>
  <si>
    <t>ØÝ³óáñ¹Ý ³é 31 ¹»Ïï»Ùµ»ñ  2007Ã.</t>
  </si>
  <si>
    <t>Ð³ßí³å³Ñ³Ï³Ý Ñ³ßí³éÙ³Ý ù³Õ³ù³Ï³ÝáõÃÛ³Ý ÷á÷áËáõÃÛáõÝÝ»ñÇ ÁÝ¹Ñ³Ýáõñ ³ñ¹ÛáõÝùÁ ¨ ¿³Ï³Ý ëË³ÉÝ»ñÇ ×ß·ñïáõÙÁ</t>
  </si>
  <si>
    <t>ì»ñ³Ñ³ßí³ñÏí³Í ÙÝ³óáñ¹Á</t>
  </si>
  <si>
    <t>àõÕÕ³ÏÇáñ»Ý ë»÷³Ï³Ý Ï³åÇï³ÉáõÙ ×³Ý³ãí³Í »Ï³ÙáõïÝ»ñ ¨ íÝ³ëÝ»ñ</t>
  </si>
  <si>
    <t>Ü»ñ¹ñáõÙÝ»ñ Ï³ÝáÝ³¹ñ³Ï³Ý Ï³åÇï³ÉáõÙ</t>
  </si>
  <si>
    <t>Þ³Ñ³µ³ÅÇÝÝ»ñ</t>
  </si>
  <si>
    <t>¼áõï ß³ÑáõÛÃ/ íÝ³ë</t>
  </si>
  <si>
    <t>ØÝ³óáñ¹Ý ³é 31 ¹»Ïï»Ùµ»ñ  2008Ã.</t>
  </si>
  <si>
    <t xml:space="preserve"> </t>
  </si>
  <si>
    <t>ØÝ³óáñ¹Ý ³é 30 սեպտեմբերÇ 2008Ã.</t>
  </si>
  <si>
    <t>ØÝ³óáñ¹Ý ³é 30 սեպտեմբերÇ 2009Ã.</t>
  </si>
  <si>
    <t xml:space="preserve">Ü»ñ·ñ³íí³Í í³ñÏ»ñÇ ³í»É³óáõÙ (Ýí³½áõÙ)   </t>
  </si>
  <si>
    <t>ì³ñÏ³ÛÇÝ Ï³½Ù³Ï»ñåáõÃÛ³Ý ³Ýí³ÝáõÙÁ §¾ÏáõÙ»ÝÇÏ ºÏ»Õ»ó³Ï³Ý öáË³ïí³Ï³Ý üáÝ¹¦ àõìÎ êäÀ</t>
  </si>
  <si>
    <t>(·áñÍ³¹Çñ ïÝûñ»Ý)                                                              ².ö³ÝáëÛ³Ý</t>
  </si>
  <si>
    <t xml:space="preserve">                                        (·áñÍ³¹Çñ ïÝûñ»Ý)                                                        ².ö³ÝáëÛ³Ý</t>
  </si>
  <si>
    <t xml:space="preserve">                   ê. Ø³Ýáõã³ñÛ³Ý</t>
  </si>
  <si>
    <r>
      <t xml:space="preserve">§¾ÏáõÙ»ÝÇÏ ºÏ»Õ»ó³Ï³Ý öáË³ïí³Ï³Ý üáÝ¹¦ àõìÎ êäÀ Ï³ÝáÝ³¹ñáõÃÛ³Ý Ñ³Ù³Ó³ÛÝ Ï³½Ù³Ï»ñåáõÃÛáõÝÁ </t>
    </r>
    <r>
      <rPr>
        <b/>
        <sz val="10"/>
        <rFont val="Arial LatArm"/>
        <family val="2"/>
      </rPr>
      <t>Ññ³å³ñ³Ï³ÛÇÝ ûý»ñï³ÛÇÝ ÙÇçáóáí ÷áË³éáõÃÛáõÝÝ»ñ ãÇ Ý»ñ·ñ³íáõÙ</t>
    </r>
    <r>
      <rPr>
        <sz val="10"/>
        <rFont val="Arial LatArm"/>
        <family val="2"/>
      </rPr>
      <t>, Ñ»ï¨³µ³ñ §Ü11 ÁÝ¹Ñ³Ýáõñ Ï³åÇï³ÉÇ ¨ éÇëÏáí Ïßéí³Í ³ÏïÇíÝ»ñÇ ·áõÙ³ñÝ»ñÇ ÙÇç¨ ë³ÑÙ³Ý³ÛÇÝ Ñ³ñ³µ»ñ³ÏóáõÃÛ³Ý Ýí³½³·áõÛÝ ã³÷Á ¦, § Ø»Ï ÷áË³éáõÇ ·Íáí éÇëÏÇ ³é³í»É³·áõÛÝ ã³Á¦ ¨ § ²ñï³ñÅáõÃ³ÛÇÝ Ñ³Ù³Ë³éÝ ¹ñÇùÇ ³é³í»É³·áõÛÝ ã³÷Á¦ ïÝï»ë³Ï³Ý ÝáñÙ³ïÇíÝ»ñÁ Ï³½Ù³Ï»ñåáõÃÛ³Ý íñ³ ã»Ý ï³ñ³ÍíáõÙ:</t>
    </r>
  </si>
  <si>
    <r>
      <t>(</t>
    </r>
    <r>
      <rPr>
        <sz val="9"/>
        <rFont val="Arial LatArm"/>
        <family val="2"/>
      </rPr>
      <t>í³ñÏ³ÛÇÝ Ï³½Ù³Ï»ñåáõÃÛ³Ý ³Ýí³ÝáõÙÁ ¨ ·ïÝí»Éáõ í³ÛñÁ</t>
    </r>
    <r>
      <rPr>
        <sz val="10"/>
        <rFont val="Arial LatArm"/>
        <family val="2"/>
      </rPr>
      <t>)</t>
    </r>
  </si>
  <si>
    <r>
      <t>2009Ã. սեպտեմբերի 30-Ç</t>
    </r>
    <r>
      <rPr>
        <sz val="10"/>
        <rFont val="Arial LatArm"/>
        <family val="2"/>
      </rPr>
      <t xml:space="preserve"> ¹ñáõÃÛ³Ùµ §¾ÏáõÙ»ÝÇÏ ºÏ»Õ»ó³Ï³Ý öáË³ïí³Ï³Ý üáÝ¹¦ àõìÎ êäÀ ³ßË³ïáÕÝ»ñÇ ÙÇçÇÝ </t>
    </r>
  </si>
  <si>
    <r>
      <t xml:space="preserve">»é³ÙëÛ³Ï³ÛÇÝ Ãí³ù³Ý³ÏÁ Ï³½ÙáõÙ ¿  </t>
    </r>
    <r>
      <rPr>
        <b/>
        <sz val="10"/>
        <rFont val="Arial LatArm"/>
        <family val="2"/>
      </rPr>
      <t>26 Ñá·Ç: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</si>
</sst>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0.0%"/>
  </numFmts>
  <fonts count="59">
    <font>
      <sz val="10"/>
      <name val="Arial"/>
      <family val="0"/>
    </font>
    <font>
      <sz val="10"/>
      <name val="Times LatRus"/>
      <family val="0"/>
    </font>
    <font>
      <u val="single"/>
      <sz val="10"/>
      <color indexed="36"/>
      <name val="Times LatRus"/>
      <family val="0"/>
    </font>
    <font>
      <u val="single"/>
      <sz val="10"/>
      <color indexed="12"/>
      <name val="Times LatRus"/>
      <family val="0"/>
    </font>
    <font>
      <sz val="10"/>
      <name val="Arial Armenian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LatArm"/>
      <family val="2"/>
    </font>
    <font>
      <sz val="12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12"/>
      <name val="Arial LatArm"/>
      <family val="2"/>
    </font>
    <font>
      <b/>
      <i/>
      <u val="single"/>
      <sz val="12"/>
      <name val="Arial LatArm"/>
      <family val="2"/>
    </font>
    <font>
      <i/>
      <u val="single"/>
      <sz val="12"/>
      <name val="Arial LatArm"/>
      <family val="2"/>
    </font>
    <font>
      <b/>
      <sz val="10"/>
      <name val="Arial LatArm"/>
      <family val="2"/>
    </font>
    <font>
      <b/>
      <sz val="9"/>
      <name val="Arial LatArm"/>
      <family val="2"/>
    </font>
    <font>
      <b/>
      <sz val="11"/>
      <name val="Arial LatArm"/>
      <family val="2"/>
    </font>
    <font>
      <b/>
      <i/>
      <sz val="9"/>
      <name val="Arial LatArm"/>
      <family val="2"/>
    </font>
    <font>
      <b/>
      <i/>
      <u val="single"/>
      <sz val="10"/>
      <name val="Arial LatArm"/>
      <family val="2"/>
    </font>
    <font>
      <i/>
      <sz val="9"/>
      <name val="Arial LatArm"/>
      <family val="2"/>
    </font>
    <font>
      <b/>
      <i/>
      <u val="single"/>
      <sz val="9"/>
      <name val="Arial LatArm"/>
      <family val="2"/>
    </font>
    <font>
      <sz val="11"/>
      <name val="Arial LatArm"/>
      <family val="2"/>
    </font>
    <font>
      <i/>
      <sz val="10"/>
      <name val="Arial LatArm"/>
      <family val="2"/>
    </font>
    <font>
      <b/>
      <sz val="13"/>
      <name val="Arial LatArm"/>
      <family val="2"/>
    </font>
    <font>
      <i/>
      <sz val="8"/>
      <name val="Arial LatArm"/>
      <family val="2"/>
    </font>
    <font>
      <sz val="10"/>
      <color indexed="10"/>
      <name val="Arial LatAr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 style="hair">
        <color indexed="22"/>
      </bottom>
    </border>
    <border>
      <left style="thin"/>
      <right style="thin"/>
      <top style="hair">
        <color indexed="22"/>
      </top>
      <bottom style="thin"/>
    </border>
    <border>
      <left style="thin"/>
      <right style="thin"/>
      <top style="thin"/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>
        <color indexed="63"/>
      </bottom>
    </border>
    <border>
      <left style="thin"/>
      <right style="thin"/>
      <top style="hair">
        <color indexed="22"/>
      </top>
      <bottom>
        <color indexed="63"/>
      </bottom>
    </border>
    <border>
      <left style="hair">
        <color indexed="22"/>
      </left>
      <right style="thin"/>
      <top style="hair">
        <color indexed="22"/>
      </top>
      <bottom style="thin"/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59" applyFont="1">
      <alignment/>
      <protection/>
    </xf>
    <xf numFmtId="0" fontId="23" fillId="0" borderId="0" xfId="59" applyFont="1" applyAlignment="1">
      <alignment horizontal="center"/>
      <protection/>
    </xf>
    <xf numFmtId="0" fontId="24" fillId="0" borderId="0" xfId="60" applyFont="1" applyFill="1" applyAlignment="1">
      <alignment horizontal="centerContinuous"/>
      <protection/>
    </xf>
    <xf numFmtId="0" fontId="23" fillId="0" borderId="0" xfId="60" applyFont="1" applyFill="1">
      <alignment/>
      <protection/>
    </xf>
    <xf numFmtId="0" fontId="25" fillId="0" borderId="0" xfId="60" applyFont="1" applyFill="1" applyBorder="1" applyAlignment="1">
      <alignment horizontal="right"/>
      <protection/>
    </xf>
    <xf numFmtId="0" fontId="24" fillId="0" borderId="0" xfId="60" applyFont="1" applyFill="1" applyAlignment="1">
      <alignment horizontal="center"/>
      <protection/>
    </xf>
    <xf numFmtId="0" fontId="26" fillId="0" borderId="0" xfId="60" applyFont="1" applyFill="1" applyAlignment="1">
      <alignment horizontal="right"/>
      <protection/>
    </xf>
    <xf numFmtId="14" fontId="23" fillId="0" borderId="10" xfId="60" applyNumberFormat="1" applyFont="1" applyFill="1" applyBorder="1" applyProtection="1">
      <alignment/>
      <protection locked="0"/>
    </xf>
    <xf numFmtId="0" fontId="25" fillId="0" borderId="0" xfId="60" applyFont="1" applyFill="1" applyBorder="1" applyAlignment="1">
      <alignment horizontal="left"/>
      <protection/>
    </xf>
    <xf numFmtId="0" fontId="23" fillId="0" borderId="0" xfId="60" applyFont="1" applyFill="1" applyBorder="1" applyProtection="1">
      <alignment/>
      <protection locked="0"/>
    </xf>
    <xf numFmtId="0" fontId="27" fillId="0" borderId="0" xfId="60" applyFont="1" applyFill="1" applyAlignment="1">
      <alignment horizontal="centerContinuous"/>
      <protection/>
    </xf>
    <xf numFmtId="0" fontId="26" fillId="0" borderId="0" xfId="60" applyFont="1" applyFill="1" applyBorder="1" applyAlignment="1">
      <alignment horizontal="right"/>
      <protection/>
    </xf>
    <xf numFmtId="49" fontId="27" fillId="0" borderId="11" xfId="60" applyNumberFormat="1" applyFont="1" applyFill="1" applyBorder="1" applyAlignment="1">
      <alignment horizontal="center" vertical="center" wrapText="1"/>
      <protection/>
    </xf>
    <xf numFmtId="49" fontId="26" fillId="0" borderId="11" xfId="60" applyNumberFormat="1" applyFont="1" applyFill="1" applyBorder="1" applyAlignment="1">
      <alignment horizontal="center" vertical="top" wrapText="1"/>
      <protection/>
    </xf>
    <xf numFmtId="49" fontId="26" fillId="0" borderId="12" xfId="60" applyNumberFormat="1" applyFont="1" applyFill="1" applyBorder="1" applyAlignment="1">
      <alignment horizontal="center" vertical="top" wrapText="1"/>
      <protection/>
    </xf>
    <xf numFmtId="49" fontId="28" fillId="33" borderId="13" xfId="60" applyNumberFormat="1" applyFont="1" applyFill="1" applyBorder="1" applyAlignment="1">
      <alignment horizontal="center" vertical="center" wrapText="1"/>
      <protection/>
    </xf>
    <xf numFmtId="49" fontId="29" fillId="33" borderId="14" xfId="60" applyNumberFormat="1" applyFont="1" applyFill="1" applyBorder="1" applyAlignment="1">
      <alignment horizontal="center" vertical="top" wrapText="1"/>
      <protection/>
    </xf>
    <xf numFmtId="49" fontId="29" fillId="33" borderId="15" xfId="60" applyNumberFormat="1" applyFont="1" applyFill="1" applyBorder="1" applyAlignment="1">
      <alignment horizontal="center" vertical="top" wrapText="1"/>
      <protection/>
    </xf>
    <xf numFmtId="49" fontId="29" fillId="33" borderId="16" xfId="60" applyNumberFormat="1" applyFont="1" applyFill="1" applyBorder="1" applyAlignment="1">
      <alignment horizontal="center" vertical="top" wrapText="1"/>
      <protection/>
    </xf>
    <xf numFmtId="49" fontId="23" fillId="0" borderId="17" xfId="60" applyNumberFormat="1" applyFont="1" applyFill="1" applyBorder="1" applyAlignment="1">
      <alignment vertical="center" wrapText="1"/>
      <protection/>
    </xf>
    <xf numFmtId="3" fontId="23" fillId="0" borderId="17" xfId="59" applyNumberFormat="1" applyFont="1" applyFill="1" applyBorder="1" applyAlignment="1" applyProtection="1">
      <alignment horizontal="center" wrapText="1"/>
      <protection locked="0"/>
    </xf>
    <xf numFmtId="3" fontId="23" fillId="0" borderId="18" xfId="59" applyNumberFormat="1" applyFont="1" applyFill="1" applyBorder="1" applyAlignment="1" applyProtection="1">
      <alignment horizontal="center" wrapText="1"/>
      <protection locked="0"/>
    </xf>
    <xf numFmtId="49" fontId="23" fillId="0" borderId="17" xfId="60" applyNumberFormat="1" applyFont="1" applyFill="1" applyBorder="1" applyAlignment="1" applyProtection="1">
      <alignment horizontal="right" vertical="top" wrapText="1"/>
      <protection locked="0"/>
    </xf>
    <xf numFmtId="49" fontId="23" fillId="0" borderId="19" xfId="60" applyNumberFormat="1" applyFont="1" applyFill="1" applyBorder="1" applyAlignment="1">
      <alignment horizontal="left" vertical="center" wrapText="1"/>
      <protection/>
    </xf>
    <xf numFmtId="3" fontId="23" fillId="0" borderId="19" xfId="59" applyNumberFormat="1" applyFont="1" applyFill="1" applyBorder="1" applyAlignment="1" applyProtection="1">
      <alignment horizontal="center" wrapText="1"/>
      <protection locked="0"/>
    </xf>
    <xf numFmtId="3" fontId="23" fillId="0" borderId="20" xfId="59" applyNumberFormat="1" applyFont="1" applyFill="1" applyBorder="1" applyAlignment="1" applyProtection="1">
      <alignment horizontal="center" wrapText="1"/>
      <protection locked="0"/>
    </xf>
    <xf numFmtId="0" fontId="23" fillId="0" borderId="19" xfId="60" applyFont="1" applyFill="1" applyBorder="1" applyAlignment="1">
      <alignment vertical="top" wrapText="1"/>
      <protection/>
    </xf>
    <xf numFmtId="186" fontId="23" fillId="0" borderId="19" xfId="59" applyNumberFormat="1" applyFont="1" applyFill="1" applyBorder="1" applyAlignment="1" applyProtection="1">
      <alignment horizontal="center"/>
      <protection locked="0"/>
    </xf>
    <xf numFmtId="186" fontId="23" fillId="0" borderId="20" xfId="59" applyNumberFormat="1" applyFont="1" applyFill="1" applyBorder="1" applyAlignment="1" applyProtection="1">
      <alignment horizontal="center" wrapText="1"/>
      <protection locked="0"/>
    </xf>
    <xf numFmtId="186" fontId="23" fillId="0" borderId="19" xfId="59" applyNumberFormat="1" applyFont="1" applyFill="1" applyBorder="1" applyAlignment="1" applyProtection="1">
      <alignment horizontal="center" wrapText="1"/>
      <protection locked="0"/>
    </xf>
    <xf numFmtId="0" fontId="23" fillId="0" borderId="19" xfId="60" applyFont="1" applyFill="1" applyBorder="1" applyAlignment="1">
      <alignment horizontal="left" vertical="top" wrapText="1"/>
      <protection/>
    </xf>
    <xf numFmtId="0" fontId="30" fillId="0" borderId="0" xfId="59" applyFont="1" applyAlignment="1">
      <alignment horizontal="left" indent="12"/>
      <protection/>
    </xf>
    <xf numFmtId="0" fontId="30" fillId="0" borderId="0" xfId="0" applyFont="1" applyAlignment="1">
      <alignment horizontal="left" indent="12"/>
    </xf>
    <xf numFmtId="0" fontId="31" fillId="0" borderId="0" xfId="0" applyFont="1" applyAlignment="1">
      <alignment horizontal="left" indent="12"/>
    </xf>
    <xf numFmtId="0" fontId="32" fillId="0" borderId="0" xfId="0" applyFont="1" applyBorder="1" applyAlignment="1">
      <alignment/>
    </xf>
    <xf numFmtId="0" fontId="23" fillId="0" borderId="0" xfId="59" applyFont="1" applyAlignment="1">
      <alignment horizontal="left"/>
      <protection/>
    </xf>
    <xf numFmtId="0" fontId="31" fillId="0" borderId="0" xfId="0" applyFont="1" applyAlignment="1">
      <alignment horizontal="left"/>
    </xf>
    <xf numFmtId="0" fontId="26" fillId="0" borderId="0" xfId="0" applyFont="1" applyAlignment="1">
      <alignment/>
    </xf>
    <xf numFmtId="0" fontId="23" fillId="0" borderId="0" xfId="0" applyFont="1" applyAlignment="1">
      <alignment horizontal="justify" wrapText="1"/>
    </xf>
    <xf numFmtId="0" fontId="23" fillId="0" borderId="0" xfId="0" applyFont="1" applyAlignment="1">
      <alignment wrapText="1"/>
    </xf>
    <xf numFmtId="0" fontId="33" fillId="0" borderId="0" xfId="57" applyFont="1" applyFill="1" applyBorder="1" applyAlignment="1">
      <alignment horizontal="center"/>
      <protection/>
    </xf>
    <xf numFmtId="0" fontId="31" fillId="0" borderId="0" xfId="0" applyFont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0" fillId="0" borderId="0" xfId="61" applyFont="1" applyBorder="1" applyAlignment="1">
      <alignment horizontal="center"/>
      <protection/>
    </xf>
    <xf numFmtId="0" fontId="34" fillId="0" borderId="0" xfId="0" applyFont="1" applyAlignment="1">
      <alignment horizontal="center"/>
    </xf>
    <xf numFmtId="0" fontId="23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35" fillId="0" borderId="0" xfId="57" applyFont="1" applyFill="1" applyBorder="1" applyAlignment="1">
      <alignment horizontal="right"/>
      <protection/>
    </xf>
    <xf numFmtId="0" fontId="31" fillId="0" borderId="21" xfId="0" applyFont="1" applyBorder="1" applyAlignment="1">
      <alignment vertical="top" wrapText="1"/>
    </xf>
    <xf numFmtId="0" fontId="31" fillId="0" borderId="22" xfId="0" applyFont="1" applyBorder="1" applyAlignment="1">
      <alignment vertical="top" wrapText="1"/>
    </xf>
    <xf numFmtId="0" fontId="31" fillId="0" borderId="23" xfId="0" applyFont="1" applyBorder="1" applyAlignment="1">
      <alignment vertical="top" wrapText="1"/>
    </xf>
    <xf numFmtId="0" fontId="26" fillId="0" borderId="24" xfId="0" applyFont="1" applyBorder="1" applyAlignment="1">
      <alignment vertical="top" wrapText="1"/>
    </xf>
    <xf numFmtId="0" fontId="26" fillId="0" borderId="23" xfId="0" applyFont="1" applyBorder="1" applyAlignment="1">
      <alignment vertical="top" wrapText="1"/>
    </xf>
    <xf numFmtId="3" fontId="25" fillId="0" borderId="24" xfId="0" applyNumberFormat="1" applyFont="1" applyBorder="1" applyAlignment="1">
      <alignment horizontal="right" vertical="top" wrapText="1"/>
    </xf>
    <xf numFmtId="0" fontId="25" fillId="0" borderId="24" xfId="0" applyFont="1" applyBorder="1" applyAlignment="1">
      <alignment horizontal="right" vertical="top" wrapText="1"/>
    </xf>
    <xf numFmtId="37" fontId="25" fillId="0" borderId="24" xfId="0" applyNumberFormat="1" applyFont="1" applyBorder="1" applyAlignment="1">
      <alignment horizontal="right" vertical="top" wrapText="1"/>
    </xf>
    <xf numFmtId="0" fontId="25" fillId="0" borderId="24" xfId="0" applyFont="1" applyBorder="1" applyAlignment="1">
      <alignment horizontal="center" vertical="top" wrapText="1"/>
    </xf>
    <xf numFmtId="3" fontId="26" fillId="0" borderId="24" xfId="0" applyNumberFormat="1" applyFont="1" applyBorder="1" applyAlignment="1">
      <alignment horizontal="right" vertical="top" wrapText="1"/>
    </xf>
    <xf numFmtId="0" fontId="26" fillId="0" borderId="24" xfId="0" applyFont="1" applyBorder="1" applyAlignment="1">
      <alignment horizontal="right" vertical="top" wrapText="1"/>
    </xf>
    <xf numFmtId="37" fontId="26" fillId="0" borderId="24" xfId="0" applyNumberFormat="1" applyFont="1" applyBorder="1" applyAlignment="1">
      <alignment horizontal="right" vertical="top" wrapText="1"/>
    </xf>
    <xf numFmtId="3" fontId="26" fillId="0" borderId="0" xfId="0" applyNumberFormat="1" applyFont="1" applyAlignment="1">
      <alignment/>
    </xf>
    <xf numFmtId="0" fontId="26" fillId="0" borderId="24" xfId="0" applyFont="1" applyBorder="1" applyAlignment="1">
      <alignment horizontal="center" vertical="top" wrapText="1"/>
    </xf>
    <xf numFmtId="0" fontId="30" fillId="0" borderId="0" xfId="0" applyFont="1" applyAlignment="1">
      <alignment horizontal="left"/>
    </xf>
    <xf numFmtId="0" fontId="30" fillId="0" borderId="0" xfId="0" applyFont="1" applyAlignment="1">
      <alignment/>
    </xf>
    <xf numFmtId="0" fontId="23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36" fillId="0" borderId="0" xfId="57" applyFont="1" applyFill="1" applyBorder="1" applyAlignment="1">
      <alignment horizontal="center"/>
      <protection/>
    </xf>
    <xf numFmtId="0" fontId="27" fillId="0" borderId="0" xfId="57" applyFont="1" applyFill="1" applyBorder="1" applyAlignment="1">
      <alignment horizontal="center"/>
      <protection/>
    </xf>
    <xf numFmtId="0" fontId="32" fillId="0" borderId="0" xfId="57" applyFont="1" applyFill="1" applyBorder="1" applyAlignment="1">
      <alignment horizontal="center"/>
      <protection/>
    </xf>
    <xf numFmtId="0" fontId="37" fillId="0" borderId="0" xfId="57" applyFont="1" applyFill="1" applyBorder="1" applyAlignment="1">
      <alignment horizontal="center"/>
      <protection/>
    </xf>
    <xf numFmtId="49" fontId="23" fillId="0" borderId="0" xfId="61" applyNumberFormat="1" applyFont="1" applyBorder="1" applyAlignment="1">
      <alignment horizontal="left"/>
      <protection/>
    </xf>
    <xf numFmtId="0" fontId="23" fillId="0" borderId="0" xfId="61" applyFont="1" applyBorder="1">
      <alignment/>
      <protection/>
    </xf>
    <xf numFmtId="0" fontId="34" fillId="0" borderId="0" xfId="61" applyFont="1" applyBorder="1" applyAlignment="1">
      <alignment horizontal="center"/>
      <protection/>
    </xf>
    <xf numFmtId="0" fontId="38" fillId="0" borderId="0" xfId="61" applyFont="1" applyBorder="1" applyAlignment="1">
      <alignment horizontal="center"/>
      <protection/>
    </xf>
    <xf numFmtId="0" fontId="26" fillId="0" borderId="0" xfId="57" applyFont="1" applyFill="1" applyBorder="1" applyAlignment="1">
      <alignment horizontal="center"/>
      <protection/>
    </xf>
    <xf numFmtId="0" fontId="23" fillId="0" borderId="0" xfId="57" applyFont="1" applyFill="1" applyBorder="1" applyAlignment="1">
      <alignment vertical="top" wrapText="1"/>
      <protection/>
    </xf>
    <xf numFmtId="49" fontId="32" fillId="0" borderId="19" xfId="57" applyNumberFormat="1" applyFont="1" applyFill="1" applyBorder="1" applyAlignment="1">
      <alignment horizontal="center" vertical="center" wrapText="1"/>
      <protection/>
    </xf>
    <xf numFmtId="0" fontId="31" fillId="0" borderId="19" xfId="62" applyFont="1" applyBorder="1" applyAlignment="1">
      <alignment horizontal="left" vertical="top" wrapText="1"/>
      <protection/>
    </xf>
    <xf numFmtId="0" fontId="31" fillId="0" borderId="19" xfId="57" applyFont="1" applyFill="1" applyBorder="1" applyAlignment="1">
      <alignment vertical="top" wrapText="1"/>
      <protection/>
    </xf>
    <xf numFmtId="37" fontId="32" fillId="0" borderId="25" xfId="57" applyNumberFormat="1" applyFont="1" applyFill="1" applyBorder="1" applyAlignment="1" applyProtection="1">
      <alignment horizontal="center" vertical="top" wrapText="1"/>
      <protection/>
    </xf>
    <xf numFmtId="0" fontId="33" fillId="0" borderId="19" xfId="57" applyFont="1" applyFill="1" applyBorder="1" applyAlignment="1">
      <alignment vertical="top" wrapText="1"/>
      <protection/>
    </xf>
    <xf numFmtId="37" fontId="37" fillId="0" borderId="25" xfId="57" applyNumberFormat="1" applyFont="1" applyFill="1" applyBorder="1" applyAlignment="1" applyProtection="1">
      <alignment horizontal="center" vertical="top" wrapText="1"/>
      <protection/>
    </xf>
    <xf numFmtId="0" fontId="26" fillId="0" borderId="19" xfId="57" applyFont="1" applyFill="1" applyBorder="1" applyAlignment="1">
      <alignment horizontal="left" vertical="top" wrapText="1"/>
      <protection/>
    </xf>
    <xf numFmtId="3" fontId="37" fillId="0" borderId="25" xfId="57" applyNumberFormat="1" applyFont="1" applyFill="1" applyBorder="1" applyAlignment="1" applyProtection="1">
      <alignment horizontal="center" vertical="top" wrapText="1"/>
      <protection/>
    </xf>
    <xf numFmtId="0" fontId="26" fillId="0" borderId="19" xfId="57" applyFont="1" applyFill="1" applyBorder="1" applyAlignment="1">
      <alignment vertical="top" wrapText="1"/>
      <protection/>
    </xf>
    <xf numFmtId="0" fontId="33" fillId="0" borderId="19" xfId="57" applyFont="1" applyFill="1" applyBorder="1" applyAlignment="1">
      <alignment horizontal="left" vertical="top" wrapText="1"/>
      <protection/>
    </xf>
    <xf numFmtId="0" fontId="26" fillId="0" borderId="19" xfId="57" applyFont="1" applyFill="1" applyBorder="1" applyAlignment="1" quotePrefix="1">
      <alignment horizontal="left" vertical="top" wrapText="1"/>
      <protection/>
    </xf>
    <xf numFmtId="3" fontId="32" fillId="0" borderId="26" xfId="57" applyNumberFormat="1" applyFont="1" applyFill="1" applyBorder="1" applyAlignment="1" applyProtection="1">
      <alignment horizontal="center" vertical="top" wrapText="1"/>
      <protection locked="0"/>
    </xf>
    <xf numFmtId="37" fontId="37" fillId="0" borderId="27" xfId="57" applyNumberFormat="1" applyFont="1" applyFill="1" applyBorder="1" applyAlignment="1" applyProtection="1">
      <alignment horizontal="center" vertical="top" wrapText="1"/>
      <protection/>
    </xf>
    <xf numFmtId="3" fontId="30" fillId="0" borderId="28" xfId="57" applyNumberFormat="1" applyFont="1" applyFill="1" applyBorder="1" applyAlignment="1" applyProtection="1">
      <alignment horizontal="center" vertical="top" wrapText="1"/>
      <protection/>
    </xf>
    <xf numFmtId="3" fontId="32" fillId="0" borderId="25" xfId="57" applyNumberFormat="1" applyFont="1" applyFill="1" applyBorder="1" applyAlignment="1" applyProtection="1">
      <alignment horizontal="center" vertical="top" wrapText="1"/>
      <protection/>
    </xf>
    <xf numFmtId="3" fontId="37" fillId="0" borderId="26" xfId="57" applyNumberFormat="1" applyFont="1" applyFill="1" applyBorder="1" applyAlignment="1" applyProtection="1">
      <alignment horizontal="center" vertical="top" wrapText="1"/>
      <protection locked="0"/>
    </xf>
    <xf numFmtId="37" fontId="26" fillId="0" borderId="25" xfId="57" applyNumberFormat="1" applyFont="1" applyFill="1" applyBorder="1" applyAlignment="1" applyProtection="1">
      <alignment horizontal="center" vertical="top" wrapText="1"/>
      <protection/>
    </xf>
    <xf numFmtId="3" fontId="26" fillId="0" borderId="29" xfId="57" applyNumberFormat="1" applyFont="1" applyFill="1" applyBorder="1" applyAlignment="1" applyProtection="1">
      <alignment horizontal="center" vertical="top" wrapText="1"/>
      <protection locked="0"/>
    </xf>
    <xf numFmtId="3" fontId="37" fillId="0" borderId="30" xfId="57" applyNumberFormat="1" applyFont="1" applyFill="1" applyBorder="1" applyAlignment="1" applyProtection="1">
      <alignment horizontal="center" vertical="top" wrapText="1"/>
      <protection locked="0"/>
    </xf>
    <xf numFmtId="3" fontId="26" fillId="0" borderId="31" xfId="57" applyNumberFormat="1" applyFont="1" applyFill="1" applyBorder="1" applyAlignment="1" applyProtection="1">
      <alignment horizontal="center" vertical="top" wrapText="1"/>
      <protection locked="0"/>
    </xf>
    <xf numFmtId="3" fontId="37" fillId="0" borderId="32" xfId="57" applyNumberFormat="1" applyFont="1" applyFill="1" applyBorder="1" applyAlignment="1" applyProtection="1">
      <alignment horizontal="center" vertical="top" wrapText="1"/>
      <protection locked="0"/>
    </xf>
    <xf numFmtId="3" fontId="26" fillId="0" borderId="27" xfId="57" applyNumberFormat="1" applyFont="1" applyFill="1" applyBorder="1" applyAlignment="1" applyProtection="1">
      <alignment horizontal="center" vertical="top" wrapText="1"/>
      <protection locked="0"/>
    </xf>
    <xf numFmtId="3" fontId="32" fillId="0" borderId="33" xfId="57" applyNumberFormat="1" applyFont="1" applyFill="1" applyBorder="1" applyAlignment="1" applyProtection="1">
      <alignment horizontal="center" vertical="top" wrapText="1"/>
      <protection/>
    </xf>
    <xf numFmtId="3" fontId="30" fillId="0" borderId="29" xfId="57" applyNumberFormat="1" applyFont="1" applyFill="1" applyBorder="1" applyAlignment="1" applyProtection="1">
      <alignment horizontal="center" vertical="top" wrapText="1"/>
      <protection/>
    </xf>
    <xf numFmtId="3" fontId="31" fillId="0" borderId="29" xfId="57" applyNumberFormat="1" applyFont="1" applyFill="1" applyBorder="1" applyAlignment="1" applyProtection="1">
      <alignment horizontal="center" vertical="top" wrapText="1"/>
      <protection/>
    </xf>
    <xf numFmtId="37" fontId="26" fillId="0" borderId="34" xfId="57" applyNumberFormat="1" applyFont="1" applyFill="1" applyBorder="1" applyAlignment="1" applyProtection="1">
      <alignment horizontal="center" vertical="top" wrapText="1"/>
      <protection/>
    </xf>
    <xf numFmtId="0" fontId="26" fillId="0" borderId="17" xfId="57" applyFont="1" applyFill="1" applyBorder="1" applyAlignment="1">
      <alignment horizontal="left" vertical="top" wrapText="1"/>
      <protection/>
    </xf>
    <xf numFmtId="37" fontId="37" fillId="0" borderId="11" xfId="57" applyNumberFormat="1" applyFont="1" applyFill="1" applyBorder="1" applyAlignment="1" applyProtection="1">
      <alignment horizontal="center" vertical="top" wrapText="1"/>
      <protection/>
    </xf>
    <xf numFmtId="0" fontId="26" fillId="0" borderId="19" xfId="57" applyFont="1" applyFill="1" applyBorder="1" applyAlignment="1">
      <alignment horizontal="left" vertical="top" wrapText="1"/>
      <protection/>
    </xf>
    <xf numFmtId="37" fontId="37" fillId="0" borderId="17" xfId="57" applyNumberFormat="1" applyFont="1" applyFill="1" applyBorder="1" applyAlignment="1" applyProtection="1">
      <alignment horizontal="center" vertical="top" wrapText="1"/>
      <protection/>
    </xf>
    <xf numFmtId="3" fontId="32" fillId="0" borderId="35" xfId="57" applyNumberFormat="1" applyFont="1" applyFill="1" applyBorder="1" applyAlignment="1" applyProtection="1">
      <alignment horizontal="center" vertical="top" wrapText="1"/>
      <protection/>
    </xf>
    <xf numFmtId="3" fontId="32" fillId="0" borderId="36" xfId="57" applyNumberFormat="1" applyFont="1" applyFill="1" applyBorder="1" applyAlignment="1" applyProtection="1">
      <alignment horizontal="center" vertical="top" wrapText="1"/>
      <protection locked="0"/>
    </xf>
    <xf numFmtId="3" fontId="32" fillId="0" borderId="37" xfId="57" applyNumberFormat="1" applyFont="1" applyFill="1" applyBorder="1" applyAlignment="1" applyProtection="1">
      <alignment horizontal="center" vertical="top" wrapText="1"/>
      <protection/>
    </xf>
    <xf numFmtId="0" fontId="30" fillId="0" borderId="0" xfId="0" applyFont="1" applyAlignment="1">
      <alignment horizontal="center"/>
    </xf>
    <xf numFmtId="0" fontId="32" fillId="0" borderId="0" xfId="0" applyFont="1" applyAlignment="1">
      <alignment/>
    </xf>
    <xf numFmtId="0" fontId="37" fillId="0" borderId="0" xfId="0" applyFont="1" applyAlignment="1">
      <alignment/>
    </xf>
    <xf numFmtId="0" fontId="23" fillId="0" borderId="0" xfId="58" applyFont="1">
      <alignment/>
      <protection/>
    </xf>
    <xf numFmtId="0" fontId="33" fillId="0" borderId="0" xfId="61" applyFont="1" applyBorder="1" applyAlignment="1">
      <alignment horizontal="center"/>
      <protection/>
    </xf>
    <xf numFmtId="0" fontId="25" fillId="0" borderId="0" xfId="58" applyFont="1" applyAlignment="1">
      <alignment horizontal="center"/>
      <protection/>
    </xf>
    <xf numFmtId="0" fontId="36" fillId="0" borderId="0" xfId="61" applyFont="1" applyBorder="1" applyAlignment="1">
      <alignment horizontal="center"/>
      <protection/>
    </xf>
    <xf numFmtId="0" fontId="39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23" fillId="0" borderId="0" xfId="61" applyFont="1" applyBorder="1" applyAlignment="1">
      <alignment horizontal="center"/>
      <protection/>
    </xf>
    <xf numFmtId="49" fontId="23" fillId="0" borderId="38" xfId="61" applyNumberFormat="1" applyFont="1" applyBorder="1" applyAlignment="1">
      <alignment horizontal="left"/>
      <protection/>
    </xf>
    <xf numFmtId="0" fontId="23" fillId="0" borderId="38" xfId="61" applyFont="1" applyBorder="1">
      <alignment/>
      <protection/>
    </xf>
    <xf numFmtId="0" fontId="38" fillId="0" borderId="38" xfId="61" applyFont="1" applyBorder="1" applyAlignment="1">
      <alignment horizontal="right"/>
      <protection/>
    </xf>
    <xf numFmtId="49" fontId="23" fillId="0" borderId="39" xfId="61" applyNumberFormat="1" applyFont="1" applyBorder="1" applyAlignment="1">
      <alignment horizontal="left" vertical="top" wrapText="1"/>
      <protection/>
    </xf>
    <xf numFmtId="0" fontId="30" fillId="0" borderId="40" xfId="61" applyFont="1" applyBorder="1" applyAlignment="1">
      <alignment horizontal="center" vertical="center" wrapText="1"/>
      <protection/>
    </xf>
    <xf numFmtId="0" fontId="30" fillId="0" borderId="40" xfId="61" applyFont="1" applyBorder="1" applyAlignment="1">
      <alignment horizontal="center" vertical="top" wrapText="1"/>
      <protection/>
    </xf>
    <xf numFmtId="0" fontId="30" fillId="0" borderId="41" xfId="61" applyFont="1" applyBorder="1" applyAlignment="1">
      <alignment horizontal="center" vertical="top" wrapText="1"/>
      <protection/>
    </xf>
    <xf numFmtId="49" fontId="30" fillId="0" borderId="42" xfId="61" applyNumberFormat="1" applyFont="1" applyBorder="1" applyAlignment="1">
      <alignment horizontal="left"/>
      <protection/>
    </xf>
    <xf numFmtId="0" fontId="30" fillId="0" borderId="43" xfId="61" applyFont="1" applyBorder="1">
      <alignment/>
      <protection/>
    </xf>
    <xf numFmtId="0" fontId="37" fillId="0" borderId="43" xfId="61" applyFont="1" applyBorder="1">
      <alignment/>
      <protection/>
    </xf>
    <xf numFmtId="0" fontId="23" fillId="0" borderId="44" xfId="61" applyFont="1" applyBorder="1">
      <alignment/>
      <protection/>
    </xf>
    <xf numFmtId="49" fontId="26" fillId="0" borderId="45" xfId="61" applyNumberFormat="1" applyFont="1" applyBorder="1" applyAlignment="1">
      <alignment horizontal="left"/>
      <protection/>
    </xf>
    <xf numFmtId="0" fontId="26" fillId="0" borderId="46" xfId="61" applyFont="1" applyBorder="1" applyAlignment="1">
      <alignment wrapText="1"/>
      <protection/>
    </xf>
    <xf numFmtId="3" fontId="37" fillId="0" borderId="46" xfId="61" applyNumberFormat="1" applyFont="1" applyBorder="1">
      <alignment/>
      <protection/>
    </xf>
    <xf numFmtId="3" fontId="23" fillId="0" borderId="47" xfId="61" applyNumberFormat="1" applyFont="1" applyBorder="1">
      <alignment/>
      <protection/>
    </xf>
    <xf numFmtId="0" fontId="26" fillId="0" borderId="46" xfId="61" applyFont="1" applyBorder="1">
      <alignment/>
      <protection/>
    </xf>
    <xf numFmtId="3" fontId="23" fillId="0" borderId="0" xfId="0" applyNumberFormat="1" applyFont="1" applyAlignment="1">
      <alignment/>
    </xf>
    <xf numFmtId="0" fontId="23" fillId="0" borderId="47" xfId="61" applyFont="1" applyBorder="1">
      <alignment/>
      <protection/>
    </xf>
    <xf numFmtId="0" fontId="37" fillId="0" borderId="46" xfId="61" applyFont="1" applyBorder="1">
      <alignment/>
      <protection/>
    </xf>
    <xf numFmtId="49" fontId="26" fillId="0" borderId="45" xfId="61" applyNumberFormat="1" applyFont="1" applyBorder="1" applyAlignment="1">
      <alignment horizontal="left" vertical="top"/>
      <protection/>
    </xf>
    <xf numFmtId="0" fontId="26" fillId="0" borderId="46" xfId="61" applyFont="1" applyBorder="1" applyAlignment="1">
      <alignment vertical="top" wrapText="1"/>
      <protection/>
    </xf>
    <xf numFmtId="0" fontId="33" fillId="0" borderId="46" xfId="61" applyFont="1" applyBorder="1">
      <alignment/>
      <protection/>
    </xf>
    <xf numFmtId="3" fontId="32" fillId="0" borderId="46" xfId="61" applyNumberFormat="1" applyFont="1" applyBorder="1">
      <alignment/>
      <protection/>
    </xf>
    <xf numFmtId="3" fontId="32" fillId="0" borderId="47" xfId="61" applyNumberFormat="1" applyFont="1" applyBorder="1">
      <alignment/>
      <protection/>
    </xf>
    <xf numFmtId="49" fontId="31" fillId="0" borderId="45" xfId="61" applyNumberFormat="1" applyFont="1" applyBorder="1" applyAlignment="1">
      <alignment horizontal="left"/>
      <protection/>
    </xf>
    <xf numFmtId="0" fontId="31" fillId="0" borderId="46" xfId="61" applyFont="1" applyBorder="1">
      <alignment/>
      <protection/>
    </xf>
    <xf numFmtId="3" fontId="37" fillId="0" borderId="47" xfId="61" applyNumberFormat="1" applyFont="1" applyBorder="1">
      <alignment/>
      <protection/>
    </xf>
    <xf numFmtId="0" fontId="35" fillId="0" borderId="46" xfId="61" applyFont="1" applyBorder="1">
      <alignment/>
      <protection/>
    </xf>
    <xf numFmtId="49" fontId="26" fillId="0" borderId="48" xfId="61" applyNumberFormat="1" applyFont="1" applyBorder="1" applyAlignment="1">
      <alignment horizontal="left"/>
      <protection/>
    </xf>
    <xf numFmtId="0" fontId="33" fillId="0" borderId="49" xfId="61" applyFont="1" applyBorder="1">
      <alignment/>
      <protection/>
    </xf>
    <xf numFmtId="3" fontId="32" fillId="0" borderId="49" xfId="61" applyNumberFormat="1" applyFont="1" applyBorder="1">
      <alignment/>
      <protection/>
    </xf>
    <xf numFmtId="3" fontId="32" fillId="0" borderId="50" xfId="61" applyNumberFormat="1" applyFont="1" applyBorder="1">
      <alignment/>
      <protection/>
    </xf>
    <xf numFmtId="166" fontId="23" fillId="0" borderId="0" xfId="0" applyNumberFormat="1" applyFont="1" applyAlignment="1">
      <alignment/>
    </xf>
    <xf numFmtId="0" fontId="23" fillId="0" borderId="0" xfId="62" applyFont="1">
      <alignment/>
      <protection/>
    </xf>
    <xf numFmtId="0" fontId="33" fillId="0" borderId="0" xfId="62" applyFont="1" applyAlignment="1">
      <alignment horizontal="center"/>
      <protection/>
    </xf>
    <xf numFmtId="0" fontId="25" fillId="0" borderId="0" xfId="62" applyFont="1" applyAlignment="1">
      <alignment horizontal="center"/>
      <protection/>
    </xf>
    <xf numFmtId="0" fontId="36" fillId="0" borderId="0" xfId="62" applyFont="1" applyAlignment="1">
      <alignment horizontal="center"/>
      <protection/>
    </xf>
    <xf numFmtId="0" fontId="39" fillId="0" borderId="0" xfId="62" applyFont="1" applyAlignment="1">
      <alignment horizontal="center"/>
      <protection/>
    </xf>
    <xf numFmtId="0" fontId="32" fillId="0" borderId="0" xfId="62" applyFont="1" applyAlignment="1">
      <alignment horizontal="center"/>
      <protection/>
    </xf>
    <xf numFmtId="0" fontId="37" fillId="0" borderId="0" xfId="62" applyFont="1" applyAlignment="1">
      <alignment horizontal="center"/>
      <protection/>
    </xf>
    <xf numFmtId="0" fontId="26" fillId="0" borderId="0" xfId="62" applyFont="1" applyAlignment="1">
      <alignment horizontal="center"/>
      <protection/>
    </xf>
    <xf numFmtId="0" fontId="30" fillId="0" borderId="0" xfId="62" applyFont="1" applyAlignment="1">
      <alignment horizontal="center"/>
      <protection/>
    </xf>
    <xf numFmtId="0" fontId="23" fillId="0" borderId="0" xfId="62" applyFont="1" applyAlignment="1">
      <alignment horizontal="center"/>
      <protection/>
    </xf>
    <xf numFmtId="0" fontId="25" fillId="0" borderId="0" xfId="62" applyFont="1" applyBorder="1" applyAlignment="1">
      <alignment horizontal="center"/>
      <protection/>
    </xf>
    <xf numFmtId="0" fontId="25" fillId="0" borderId="0" xfId="62" applyFont="1" applyBorder="1" applyAlignment="1">
      <alignment horizontal="center"/>
      <protection/>
    </xf>
    <xf numFmtId="0" fontId="40" fillId="0" borderId="0" xfId="62" applyFont="1" applyAlignment="1">
      <alignment horizontal="right"/>
      <protection/>
    </xf>
    <xf numFmtId="0" fontId="31" fillId="0" borderId="19" xfId="62" applyFont="1" applyBorder="1" applyAlignment="1">
      <alignment horizontal="center" vertical="center" wrapText="1"/>
      <protection/>
    </xf>
    <xf numFmtId="0" fontId="31" fillId="0" borderId="19" xfId="0" applyFont="1" applyBorder="1" applyAlignment="1">
      <alignment vertical="top" wrapText="1"/>
    </xf>
    <xf numFmtId="0" fontId="31" fillId="0" borderId="20" xfId="62" applyFont="1" applyBorder="1" applyAlignment="1">
      <alignment horizontal="center" vertical="top" wrapText="1"/>
      <protection/>
    </xf>
    <xf numFmtId="0" fontId="26" fillId="0" borderId="51" xfId="62" applyFont="1" applyBorder="1" applyAlignment="1">
      <alignment horizontal="center"/>
      <protection/>
    </xf>
    <xf numFmtId="3" fontId="23" fillId="0" borderId="52" xfId="62" applyNumberFormat="1" applyFont="1" applyBorder="1" applyAlignment="1">
      <alignment horizontal="center"/>
      <protection/>
    </xf>
    <xf numFmtId="0" fontId="23" fillId="0" borderId="53" xfId="62" applyFont="1" applyBorder="1" applyAlignment="1">
      <alignment horizontal="center"/>
      <protection/>
    </xf>
    <xf numFmtId="0" fontId="26" fillId="0" borderId="45" xfId="62" applyFont="1" applyBorder="1" applyAlignment="1">
      <alignment horizontal="center"/>
      <protection/>
    </xf>
    <xf numFmtId="37" fontId="23" fillId="0" borderId="46" xfId="62" applyNumberFormat="1" applyFont="1" applyBorder="1" applyAlignment="1">
      <alignment horizontal="center"/>
      <protection/>
    </xf>
    <xf numFmtId="0" fontId="31" fillId="0" borderId="45" xfId="62" applyFont="1" applyBorder="1" applyAlignment="1">
      <alignment horizontal="center"/>
      <protection/>
    </xf>
    <xf numFmtId="3" fontId="30" fillId="0" borderId="46" xfId="62" applyNumberFormat="1" applyFont="1" applyBorder="1" applyAlignment="1">
      <alignment horizontal="center"/>
      <protection/>
    </xf>
    <xf numFmtId="0" fontId="23" fillId="0" borderId="46" xfId="62" applyFont="1" applyBorder="1" applyAlignment="1">
      <alignment horizontal="center"/>
      <protection/>
    </xf>
    <xf numFmtId="0" fontId="23" fillId="0" borderId="54" xfId="62" applyFont="1" applyBorder="1" applyAlignment="1">
      <alignment horizontal="center"/>
      <protection/>
    </xf>
    <xf numFmtId="3" fontId="23" fillId="0" borderId="46" xfId="62" applyNumberFormat="1" applyFont="1" applyBorder="1" applyAlignment="1">
      <alignment horizontal="center"/>
      <protection/>
    </xf>
    <xf numFmtId="37" fontId="30" fillId="0" borderId="46" xfId="62" applyNumberFormat="1" applyFont="1" applyBorder="1" applyAlignment="1">
      <alignment horizontal="center"/>
      <protection/>
    </xf>
    <xf numFmtId="0" fontId="23" fillId="0" borderId="45" xfId="62" applyFont="1" applyBorder="1" applyAlignment="1">
      <alignment horizontal="center"/>
      <protection/>
    </xf>
    <xf numFmtId="0" fontId="30" fillId="0" borderId="45" xfId="62" applyFont="1" applyBorder="1" applyAlignment="1">
      <alignment horizontal="center"/>
      <protection/>
    </xf>
    <xf numFmtId="0" fontId="26" fillId="0" borderId="55" xfId="62" applyFont="1" applyBorder="1" applyAlignment="1">
      <alignment horizontal="center"/>
      <protection/>
    </xf>
    <xf numFmtId="0" fontId="23" fillId="0" borderId="56" xfId="62" applyFont="1" applyBorder="1" applyAlignment="1">
      <alignment horizontal="center"/>
      <protection/>
    </xf>
    <xf numFmtId="0" fontId="23" fillId="0" borderId="57" xfId="62" applyFont="1" applyBorder="1">
      <alignment/>
      <protection/>
    </xf>
    <xf numFmtId="0" fontId="26" fillId="0" borderId="48" xfId="62" applyFont="1" applyBorder="1" applyAlignment="1">
      <alignment horizontal="center"/>
      <protection/>
    </xf>
    <xf numFmtId="0" fontId="23" fillId="0" borderId="49" xfId="62" applyFont="1" applyBorder="1" applyAlignment="1">
      <alignment horizontal="center"/>
      <protection/>
    </xf>
    <xf numFmtId="0" fontId="23" fillId="0" borderId="58" xfId="62" applyFont="1" applyBorder="1">
      <alignment/>
      <protection/>
    </xf>
    <xf numFmtId="0" fontId="23" fillId="0" borderId="0" xfId="0" applyFont="1" applyFill="1" applyAlignment="1">
      <alignment/>
    </xf>
    <xf numFmtId="0" fontId="30" fillId="0" borderId="0" xfId="0" applyFont="1" applyBorder="1" applyAlignment="1">
      <alignment/>
    </xf>
    <xf numFmtId="0" fontId="41" fillId="0" borderId="0" xfId="0" applyFon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2" xfId="57"/>
    <cellStyle name="Normal_balance" xfId="58"/>
    <cellStyle name="Normal_Print Rep-III quarter" xfId="59"/>
    <cellStyle name="Normal_Sheet1" xfId="60"/>
    <cellStyle name="Normal_toxarkum" xfId="61"/>
    <cellStyle name="Normal_twxarkum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28575</xdr:colOff>
      <xdr:row>51</xdr:row>
      <xdr:rowOff>57150</xdr:rowOff>
    </xdr:to>
    <xdr:pic>
      <xdr:nvPicPr>
        <xdr:cNvPr id="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0" cy="787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19050</xdr:rowOff>
    </xdr:from>
    <xdr:to>
      <xdr:col>11</xdr:col>
      <xdr:colOff>28575</xdr:colOff>
      <xdr:row>83</xdr:row>
      <xdr:rowOff>142875</xdr:rowOff>
    </xdr:to>
    <xdr:pic>
      <xdr:nvPicPr>
        <xdr:cNvPr id="2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896475"/>
          <a:ext cx="6667500" cy="589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104775</xdr:rowOff>
    </xdr:from>
    <xdr:to>
      <xdr:col>11</xdr:col>
      <xdr:colOff>28575</xdr:colOff>
      <xdr:row>140</xdr:row>
      <xdr:rowOff>142875</xdr:rowOff>
    </xdr:to>
    <xdr:pic>
      <xdr:nvPicPr>
        <xdr:cNvPr id="3" name="Picture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6402050"/>
          <a:ext cx="6667500" cy="848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147</xdr:row>
      <xdr:rowOff>114300</xdr:rowOff>
    </xdr:from>
    <xdr:to>
      <xdr:col>11</xdr:col>
      <xdr:colOff>28575</xdr:colOff>
      <xdr:row>208</xdr:row>
      <xdr:rowOff>38100</xdr:rowOff>
    </xdr:to>
    <xdr:pic>
      <xdr:nvPicPr>
        <xdr:cNvPr id="4" name="Picture 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5993725"/>
          <a:ext cx="6667500" cy="980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209</xdr:row>
      <xdr:rowOff>28575</xdr:rowOff>
    </xdr:from>
    <xdr:to>
      <xdr:col>11</xdr:col>
      <xdr:colOff>28575</xdr:colOff>
      <xdr:row>231</xdr:row>
      <xdr:rowOff>66675</xdr:rowOff>
    </xdr:to>
    <xdr:pic>
      <xdr:nvPicPr>
        <xdr:cNvPr id="5" name="Picture 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35947350"/>
          <a:ext cx="666750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59.57421875" style="1" customWidth="1"/>
    <col min="2" max="2" width="10.8515625" style="1" customWidth="1"/>
    <col min="3" max="3" width="9.7109375" style="1" bestFit="1" customWidth="1"/>
    <col min="4" max="4" width="12.7109375" style="1" bestFit="1" customWidth="1"/>
    <col min="5" max="5" width="10.421875" style="1" hidden="1" customWidth="1"/>
    <col min="6" max="6" width="11.421875" style="1" customWidth="1"/>
    <col min="7" max="16384" width="9.00390625" style="1" customWidth="1"/>
  </cols>
  <sheetData>
    <row r="1" spans="1:6" ht="12.75">
      <c r="A1" s="157"/>
      <c r="B1" s="157"/>
      <c r="C1" s="157"/>
      <c r="D1" s="157"/>
      <c r="E1" s="157"/>
      <c r="F1" s="157"/>
    </row>
    <row r="2" spans="1:5" ht="12.75">
      <c r="A2" s="157"/>
      <c r="B2" s="157"/>
      <c r="C2" s="157"/>
      <c r="D2" s="158" t="s">
        <v>103</v>
      </c>
      <c r="E2" s="157"/>
    </row>
    <row r="3" spans="1:7" ht="12.75">
      <c r="A3" s="159"/>
      <c r="B3" s="159"/>
      <c r="C3" s="159"/>
      <c r="D3" s="159"/>
      <c r="E3" s="159"/>
      <c r="F3" s="159"/>
      <c r="G3" s="159"/>
    </row>
    <row r="4" spans="1:5" ht="12.75">
      <c r="A4" s="157"/>
      <c r="B4" s="157"/>
      <c r="C4" s="157"/>
      <c r="D4" s="160"/>
      <c r="E4" s="157"/>
    </row>
    <row r="5" spans="1:5" ht="16.5">
      <c r="A5" s="161" t="s">
        <v>104</v>
      </c>
      <c r="B5" s="161"/>
      <c r="C5" s="161"/>
      <c r="D5" s="161"/>
      <c r="E5" s="161"/>
    </row>
    <row r="6" spans="1:6" ht="14.25">
      <c r="A6" s="162" t="s">
        <v>105</v>
      </c>
      <c r="B6" s="162"/>
      <c r="C6" s="162"/>
      <c r="D6" s="162"/>
      <c r="E6" s="162"/>
      <c r="F6" s="163"/>
    </row>
    <row r="7" spans="1:6" ht="12.75">
      <c r="A7" s="157"/>
      <c r="B7" s="157"/>
      <c r="C7" s="157"/>
      <c r="F7" s="164"/>
    </row>
    <row r="8" spans="1:6" ht="12.75">
      <c r="A8" s="165" t="s">
        <v>143</v>
      </c>
      <c r="B8" s="165"/>
      <c r="C8" s="165"/>
      <c r="D8" s="165"/>
      <c r="E8" s="165"/>
      <c r="F8" s="166"/>
    </row>
    <row r="9" spans="1:6" ht="12.75">
      <c r="A9" s="157" t="s">
        <v>18</v>
      </c>
      <c r="B9" s="157"/>
      <c r="C9" s="157"/>
      <c r="D9" s="157"/>
      <c r="E9" s="157"/>
      <c r="F9" s="157"/>
    </row>
    <row r="10" spans="1:6" ht="12.75">
      <c r="A10" s="122" t="s">
        <v>166</v>
      </c>
      <c r="B10" s="44"/>
      <c r="C10" s="44"/>
      <c r="D10" s="44"/>
      <c r="E10" s="44"/>
      <c r="F10" s="44"/>
    </row>
    <row r="11" spans="1:6" ht="12.75">
      <c r="A11" s="167" t="s">
        <v>106</v>
      </c>
      <c r="B11" s="167"/>
      <c r="C11" s="167"/>
      <c r="D11" s="167"/>
      <c r="E11" s="167"/>
      <c r="F11" s="168"/>
    </row>
    <row r="12" spans="1:6" ht="12" customHeight="1">
      <c r="A12" s="157"/>
      <c r="B12" s="157"/>
      <c r="C12" s="157"/>
      <c r="D12" s="169" t="s">
        <v>95</v>
      </c>
      <c r="F12" s="169"/>
    </row>
    <row r="13" spans="1:6" ht="5.25" customHeight="1" hidden="1">
      <c r="A13" s="157"/>
      <c r="B13" s="157"/>
      <c r="C13" s="157"/>
      <c r="D13" s="157"/>
      <c r="E13" s="157"/>
      <c r="F13" s="157"/>
    </row>
    <row r="14" spans="1:6" ht="108">
      <c r="A14" s="170" t="s">
        <v>0</v>
      </c>
      <c r="B14" s="171" t="s">
        <v>92</v>
      </c>
      <c r="C14" s="171" t="s">
        <v>93</v>
      </c>
      <c r="D14" s="171" t="s">
        <v>37</v>
      </c>
      <c r="E14" s="172" t="s">
        <v>107</v>
      </c>
      <c r="F14" s="171" t="s">
        <v>94</v>
      </c>
    </row>
    <row r="15" spans="1:6" ht="12.75">
      <c r="A15" s="173" t="s">
        <v>19</v>
      </c>
      <c r="B15" s="174">
        <v>38546</v>
      </c>
      <c r="C15" s="174">
        <v>27536</v>
      </c>
      <c r="D15" s="174">
        <v>92045</v>
      </c>
      <c r="E15" s="175"/>
      <c r="F15" s="174">
        <v>78181</v>
      </c>
    </row>
    <row r="16" spans="1:6" ht="12.75">
      <c r="A16" s="176" t="s">
        <v>41</v>
      </c>
      <c r="B16" s="177">
        <v>16200</v>
      </c>
      <c r="C16" s="177">
        <v>11636</v>
      </c>
      <c r="D16" s="177">
        <v>42089</v>
      </c>
      <c r="E16" s="177"/>
      <c r="F16" s="177">
        <v>32535</v>
      </c>
    </row>
    <row r="17" spans="1:6" ht="12.75">
      <c r="A17" s="178" t="s">
        <v>42</v>
      </c>
      <c r="B17" s="179">
        <f>B15-B16</f>
        <v>22346</v>
      </c>
      <c r="C17" s="179">
        <f>C15-C16</f>
        <v>15900</v>
      </c>
      <c r="D17" s="179">
        <f>D15-D16</f>
        <v>49956</v>
      </c>
      <c r="E17" s="179">
        <f>E15-E16</f>
        <v>0</v>
      </c>
      <c r="F17" s="179">
        <f>F15-F16</f>
        <v>45646</v>
      </c>
    </row>
    <row r="18" spans="1:6" ht="12.75">
      <c r="A18" s="176" t="s">
        <v>33</v>
      </c>
      <c r="B18" s="180"/>
      <c r="C18" s="180"/>
      <c r="D18" s="180"/>
      <c r="E18" s="181"/>
      <c r="F18" s="180"/>
    </row>
    <row r="19" spans="1:6" ht="12.75">
      <c r="A19" s="176" t="s">
        <v>34</v>
      </c>
      <c r="B19" s="182">
        <v>2624</v>
      </c>
      <c r="C19" s="182">
        <v>316</v>
      </c>
      <c r="D19" s="182">
        <v>6072</v>
      </c>
      <c r="E19" s="181"/>
      <c r="F19" s="182">
        <v>1707</v>
      </c>
    </row>
    <row r="20" spans="1:6" ht="12.75">
      <c r="A20" s="176" t="s">
        <v>35</v>
      </c>
      <c r="B20" s="177">
        <v>-90</v>
      </c>
      <c r="C20" s="177"/>
      <c r="D20" s="177">
        <v>-279</v>
      </c>
      <c r="E20" s="177"/>
      <c r="F20" s="177"/>
    </row>
    <row r="21" spans="1:6" ht="12.75">
      <c r="A21" s="176" t="s">
        <v>43</v>
      </c>
      <c r="B21" s="182"/>
      <c r="C21" s="182"/>
      <c r="D21" s="182"/>
      <c r="E21" s="181"/>
      <c r="F21" s="182"/>
    </row>
    <row r="22" spans="1:6" ht="12.75">
      <c r="A22" s="176" t="s">
        <v>108</v>
      </c>
      <c r="B22" s="182"/>
      <c r="C22" s="182"/>
      <c r="D22" s="182"/>
      <c r="E22" s="181"/>
      <c r="F22" s="182"/>
    </row>
    <row r="23" spans="1:6" ht="12.75">
      <c r="A23" s="176" t="s">
        <v>82</v>
      </c>
      <c r="B23" s="182"/>
      <c r="C23" s="182"/>
      <c r="D23" s="182"/>
      <c r="E23" s="181"/>
      <c r="F23" s="182"/>
    </row>
    <row r="24" spans="1:6" ht="12.75">
      <c r="A24" s="176" t="s">
        <v>109</v>
      </c>
      <c r="B24" s="177">
        <v>-12602</v>
      </c>
      <c r="C24" s="177">
        <v>517</v>
      </c>
      <c r="D24" s="177">
        <v>-53241</v>
      </c>
      <c r="E24" s="181"/>
      <c r="F24" s="177">
        <v>2542</v>
      </c>
    </row>
    <row r="25" spans="1:6" ht="12.75">
      <c r="A25" s="176" t="s">
        <v>44</v>
      </c>
      <c r="B25" s="182">
        <v>2618</v>
      </c>
      <c r="C25" s="182">
        <v>613</v>
      </c>
      <c r="D25" s="182">
        <v>6075</v>
      </c>
      <c r="E25" s="181"/>
      <c r="F25" s="182">
        <v>1641</v>
      </c>
    </row>
    <row r="26" spans="1:6" ht="12.75">
      <c r="A26" s="178" t="s">
        <v>45</v>
      </c>
      <c r="B26" s="183">
        <f>SUM(B17:B25)</f>
        <v>14896</v>
      </c>
      <c r="C26" s="183">
        <f>SUM(C17:C25)</f>
        <v>17346</v>
      </c>
      <c r="D26" s="183">
        <f>SUM(D17:D25)</f>
        <v>8583</v>
      </c>
      <c r="E26" s="183">
        <f>SUM(E17:E25)</f>
        <v>0</v>
      </c>
      <c r="F26" s="183">
        <f>SUM(F17:F25)</f>
        <v>51536</v>
      </c>
    </row>
    <row r="27" spans="1:6" ht="12.75">
      <c r="A27" s="184" t="s">
        <v>110</v>
      </c>
      <c r="B27" s="177">
        <v>-11031</v>
      </c>
      <c r="C27" s="177">
        <v>-6484</v>
      </c>
      <c r="D27" s="177">
        <v>-29848</v>
      </c>
      <c r="E27" s="177"/>
      <c r="F27" s="177">
        <v>-7902</v>
      </c>
    </row>
    <row r="28" spans="1:6" ht="12.75">
      <c r="A28" s="176" t="s">
        <v>46</v>
      </c>
      <c r="B28" s="177">
        <v>14863</v>
      </c>
      <c r="C28" s="177">
        <v>16096</v>
      </c>
      <c r="D28" s="177">
        <v>44266</v>
      </c>
      <c r="E28" s="177"/>
      <c r="F28" s="177">
        <v>52223</v>
      </c>
    </row>
    <row r="29" spans="1:6" ht="12.75">
      <c r="A29" s="176" t="s">
        <v>36</v>
      </c>
      <c r="B29" s="177">
        <v>2865</v>
      </c>
      <c r="C29" s="177">
        <v>1730</v>
      </c>
      <c r="D29" s="177">
        <v>6824</v>
      </c>
      <c r="E29" s="177"/>
      <c r="F29" s="177">
        <v>5271</v>
      </c>
    </row>
    <row r="30" spans="1:6" ht="12.75">
      <c r="A30" s="176"/>
      <c r="B30" s="180"/>
      <c r="C30" s="180"/>
      <c r="D30" s="180"/>
      <c r="E30" s="181"/>
      <c r="F30" s="180"/>
    </row>
    <row r="31" spans="1:6" ht="13.5" customHeight="1">
      <c r="A31" s="185" t="s">
        <v>111</v>
      </c>
      <c r="B31" s="183">
        <f>B26+B27-B28-B29</f>
        <v>-13863</v>
      </c>
      <c r="C31" s="183">
        <f>C26+C27-C28-C29</f>
        <v>-6964</v>
      </c>
      <c r="D31" s="183">
        <f>D26+D27-D28-D29</f>
        <v>-72355</v>
      </c>
      <c r="E31" s="183">
        <f>E26+E27-E28-E29</f>
        <v>0</v>
      </c>
      <c r="F31" s="183">
        <f>F26+F27-F28-F29</f>
        <v>-13860</v>
      </c>
    </row>
    <row r="32" spans="1:6" ht="12.75">
      <c r="A32" s="176" t="s">
        <v>23</v>
      </c>
      <c r="B32" s="177"/>
      <c r="C32" s="177"/>
      <c r="D32" s="177"/>
      <c r="E32" s="177"/>
      <c r="F32" s="177"/>
    </row>
    <row r="33" spans="1:6" ht="14.25" customHeight="1">
      <c r="A33" s="185" t="s">
        <v>112</v>
      </c>
      <c r="B33" s="183">
        <f>B31-B32</f>
        <v>-13863</v>
      </c>
      <c r="C33" s="183">
        <f>C31-C32</f>
        <v>-6964</v>
      </c>
      <c r="D33" s="183">
        <f>D31-D32</f>
        <v>-72355</v>
      </c>
      <c r="E33" s="183">
        <f>E31-E32</f>
        <v>0</v>
      </c>
      <c r="F33" s="183">
        <f>F31-F32</f>
        <v>-13860</v>
      </c>
    </row>
    <row r="34" spans="1:6" ht="16.5" customHeight="1">
      <c r="A34" s="186" t="s">
        <v>47</v>
      </c>
      <c r="B34" s="187"/>
      <c r="C34" s="187"/>
      <c r="D34" s="187"/>
      <c r="E34" s="188"/>
      <c r="F34" s="187"/>
    </row>
    <row r="35" spans="1:6" ht="12.75">
      <c r="A35" s="189" t="s">
        <v>48</v>
      </c>
      <c r="B35" s="190"/>
      <c r="C35" s="190"/>
      <c r="D35" s="190"/>
      <c r="E35" s="191"/>
      <c r="F35" s="190"/>
    </row>
    <row r="40" spans="1:3" ht="12.75">
      <c r="A40" s="192"/>
      <c r="B40" s="192"/>
      <c r="C40" s="192"/>
    </row>
    <row r="41" spans="1:2" ht="12.75">
      <c r="A41" s="114" t="s">
        <v>132</v>
      </c>
      <c r="B41" s="34"/>
    </row>
    <row r="42" spans="1:2" ht="12.75">
      <c r="A42" s="34" t="s">
        <v>190</v>
      </c>
      <c r="B42" s="34"/>
    </row>
    <row r="44" spans="1:2" ht="12.75">
      <c r="A44" s="34" t="s">
        <v>165</v>
      </c>
      <c r="B44" s="34"/>
    </row>
    <row r="46" spans="1:7" ht="14.25">
      <c r="A46" s="193" t="s">
        <v>195</v>
      </c>
      <c r="B46" s="68"/>
      <c r="C46" s="68"/>
      <c r="D46" s="68"/>
      <c r="E46" s="68"/>
      <c r="F46" s="68"/>
      <c r="G46" s="116"/>
    </row>
    <row r="47" spans="1:6" ht="12.75">
      <c r="A47" s="68" t="s">
        <v>196</v>
      </c>
      <c r="B47" s="194"/>
      <c r="C47" s="194"/>
      <c r="D47" s="194"/>
      <c r="E47" s="194"/>
      <c r="F47" s="194"/>
    </row>
  </sheetData>
  <sheetProtection/>
  <mergeCells count="6">
    <mergeCell ref="A11:E11"/>
    <mergeCell ref="A3:G3"/>
    <mergeCell ref="A5:E5"/>
    <mergeCell ref="A6:E6"/>
    <mergeCell ref="A8:E8"/>
    <mergeCell ref="A10:F10"/>
  </mergeCells>
  <printOptions/>
  <pageMargins left="0.25" right="0.25" top="1" bottom="0.43" header="0.5" footer="0.5"/>
  <pageSetup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6:H64"/>
  <sheetViews>
    <sheetView zoomScalePageLayoutView="0" workbookViewId="0" topLeftCell="C1">
      <selection activeCell="C1" sqref="A1:IV16384"/>
    </sheetView>
  </sheetViews>
  <sheetFormatPr defaultColWidth="9.140625" defaultRowHeight="12.75"/>
  <cols>
    <col min="1" max="1" width="2.00390625" style="1" customWidth="1"/>
    <col min="2" max="2" width="9.140625" style="1" hidden="1" customWidth="1"/>
    <col min="3" max="3" width="4.7109375" style="1" customWidth="1"/>
    <col min="4" max="4" width="50.7109375" style="1" customWidth="1"/>
    <col min="5" max="5" width="19.421875" style="1" customWidth="1"/>
    <col min="6" max="6" width="27.8515625" style="1" customWidth="1"/>
    <col min="7" max="16384" width="9.140625" style="1" customWidth="1"/>
  </cols>
  <sheetData>
    <row r="1" ht="1.5" customHeight="1"/>
    <row r="2" ht="12.75" hidden="1"/>
    <row r="3" ht="12.75" hidden="1"/>
    <row r="4" ht="12.75" hidden="1"/>
    <row r="5" ht="12.75" hidden="1"/>
    <row r="6" spans="3:6" ht="12.75" hidden="1">
      <c r="C6" s="117"/>
      <c r="D6" s="117"/>
      <c r="E6" s="117"/>
      <c r="F6" s="117"/>
    </row>
    <row r="7" spans="3:6" ht="12.75">
      <c r="C7" s="117"/>
      <c r="D7" s="117"/>
      <c r="E7" s="117"/>
      <c r="F7" s="118" t="s">
        <v>113</v>
      </c>
    </row>
    <row r="8" spans="3:6" ht="12.75">
      <c r="C8" s="119"/>
      <c r="D8" s="119"/>
      <c r="E8" s="119"/>
      <c r="F8" s="119"/>
    </row>
    <row r="9" spans="3:6" ht="12.75">
      <c r="C9" s="117"/>
      <c r="D9" s="117"/>
      <c r="E9" s="117"/>
      <c r="F9" s="120"/>
    </row>
    <row r="10" spans="3:6" ht="16.5">
      <c r="C10" s="121" t="s">
        <v>102</v>
      </c>
      <c r="D10" s="121"/>
      <c r="E10" s="121"/>
      <c r="F10" s="121"/>
    </row>
    <row r="11" spans="3:6" ht="12.75">
      <c r="C11" s="75"/>
      <c r="D11" s="76"/>
      <c r="E11" s="76"/>
      <c r="F11" s="76"/>
    </row>
    <row r="12" spans="3:6" ht="12.75">
      <c r="C12" s="46" t="s">
        <v>143</v>
      </c>
      <c r="D12" s="46"/>
      <c r="E12" s="46"/>
      <c r="F12" s="46"/>
    </row>
    <row r="13" spans="3:6" ht="12.75">
      <c r="C13" s="75"/>
      <c r="D13" s="76"/>
      <c r="E13" s="76"/>
      <c r="F13" s="76"/>
    </row>
    <row r="14" spans="3:8" ht="12.75">
      <c r="C14" s="122" t="s">
        <v>166</v>
      </c>
      <c r="D14" s="122"/>
      <c r="E14" s="122"/>
      <c r="F14" s="122"/>
      <c r="G14" s="122"/>
      <c r="H14" s="122"/>
    </row>
    <row r="15" spans="3:6" ht="12.75">
      <c r="C15" s="123" t="s">
        <v>194</v>
      </c>
      <c r="D15" s="123"/>
      <c r="E15" s="123"/>
      <c r="F15" s="123"/>
    </row>
    <row r="16" spans="3:6" ht="12.75">
      <c r="C16" s="124"/>
      <c r="D16" s="125"/>
      <c r="E16" s="125"/>
      <c r="F16" s="126" t="s">
        <v>95</v>
      </c>
    </row>
    <row r="17" spans="3:6" ht="25.5">
      <c r="C17" s="127"/>
      <c r="D17" s="128" t="s">
        <v>0</v>
      </c>
      <c r="E17" s="129" t="s">
        <v>1</v>
      </c>
      <c r="F17" s="130" t="s">
        <v>38</v>
      </c>
    </row>
    <row r="18" spans="3:6" ht="14.25">
      <c r="C18" s="131">
        <v>1</v>
      </c>
      <c r="D18" s="132" t="s">
        <v>8</v>
      </c>
      <c r="E18" s="133"/>
      <c r="F18" s="134"/>
    </row>
    <row r="19" spans="3:6" ht="14.25">
      <c r="C19" s="135">
        <v>1.1</v>
      </c>
      <c r="D19" s="136" t="s">
        <v>114</v>
      </c>
      <c r="E19" s="137">
        <v>3554</v>
      </c>
      <c r="F19" s="138">
        <v>2724</v>
      </c>
    </row>
    <row r="20" spans="3:6" ht="14.25">
      <c r="C20" s="135" t="s">
        <v>115</v>
      </c>
      <c r="D20" s="139" t="s">
        <v>24</v>
      </c>
      <c r="E20" s="137"/>
      <c r="F20" s="138"/>
    </row>
    <row r="21" spans="3:7" ht="14.25">
      <c r="C21" s="135" t="s">
        <v>49</v>
      </c>
      <c r="D21" s="139" t="s">
        <v>116</v>
      </c>
      <c r="E21" s="137">
        <v>33182</v>
      </c>
      <c r="F21" s="138">
        <v>121786</v>
      </c>
      <c r="G21" s="140"/>
    </row>
    <row r="22" spans="3:6" ht="14.25">
      <c r="C22" s="135" t="s">
        <v>50</v>
      </c>
      <c r="D22" s="139" t="s">
        <v>25</v>
      </c>
      <c r="E22" s="137"/>
      <c r="F22" s="138"/>
    </row>
    <row r="23" spans="3:7" ht="14.25">
      <c r="C23" s="135" t="s">
        <v>51</v>
      </c>
      <c r="D23" s="139" t="s">
        <v>9</v>
      </c>
      <c r="E23" s="137">
        <v>785869</v>
      </c>
      <c r="F23" s="138">
        <v>540019</v>
      </c>
      <c r="G23" s="140"/>
    </row>
    <row r="24" spans="3:6" ht="14.25">
      <c r="C24" s="135" t="s">
        <v>52</v>
      </c>
      <c r="D24" s="139" t="s">
        <v>54</v>
      </c>
      <c r="E24" s="137"/>
      <c r="F24" s="141"/>
    </row>
    <row r="25" spans="3:6" ht="14.25">
      <c r="C25" s="135" t="s">
        <v>69</v>
      </c>
      <c r="D25" s="139" t="s">
        <v>117</v>
      </c>
      <c r="E25" s="137"/>
      <c r="F25" s="138"/>
    </row>
    <row r="26" spans="3:6" ht="14.25">
      <c r="C26" s="135" t="s">
        <v>70</v>
      </c>
      <c r="D26" s="139" t="s">
        <v>74</v>
      </c>
      <c r="E26" s="142"/>
      <c r="F26" s="141"/>
    </row>
    <row r="27" spans="3:6" ht="14.25">
      <c r="C27" s="135" t="s">
        <v>71</v>
      </c>
      <c r="D27" s="139" t="s">
        <v>72</v>
      </c>
      <c r="E27" s="137"/>
      <c r="F27" s="138"/>
    </row>
    <row r="28" spans="3:6" ht="15.75" customHeight="1">
      <c r="C28" s="143" t="s">
        <v>10</v>
      </c>
      <c r="D28" s="144" t="s">
        <v>55</v>
      </c>
      <c r="E28" s="137"/>
      <c r="F28" s="138"/>
    </row>
    <row r="29" spans="3:6" ht="24.75" customHeight="1">
      <c r="C29" s="143" t="s">
        <v>73</v>
      </c>
      <c r="D29" s="144" t="s">
        <v>118</v>
      </c>
      <c r="E29" s="137">
        <v>5853</v>
      </c>
      <c r="F29" s="138">
        <v>7481</v>
      </c>
    </row>
    <row r="30" spans="3:6" ht="14.25">
      <c r="C30" s="135" t="s">
        <v>75</v>
      </c>
      <c r="D30" s="139" t="s">
        <v>32</v>
      </c>
      <c r="E30" s="137">
        <v>29484</v>
      </c>
      <c r="F30" s="138">
        <v>14782</v>
      </c>
    </row>
    <row r="31" spans="3:6" ht="14.25">
      <c r="C31" s="135" t="s">
        <v>26</v>
      </c>
      <c r="D31" s="139" t="s">
        <v>119</v>
      </c>
      <c r="E31" s="137"/>
      <c r="F31" s="141"/>
    </row>
    <row r="32" spans="3:6" ht="14.25">
      <c r="C32" s="135" t="s">
        <v>27</v>
      </c>
      <c r="D32" s="139" t="s">
        <v>87</v>
      </c>
      <c r="E32" s="137">
        <v>1371</v>
      </c>
      <c r="F32" s="138">
        <v>191</v>
      </c>
    </row>
    <row r="33" spans="3:6" ht="14.25">
      <c r="C33" s="135" t="s">
        <v>28</v>
      </c>
      <c r="D33" s="139" t="s">
        <v>39</v>
      </c>
      <c r="E33" s="137">
        <v>9828</v>
      </c>
      <c r="F33" s="138">
        <v>9420</v>
      </c>
    </row>
    <row r="34" spans="3:6" ht="14.25">
      <c r="C34" s="135"/>
      <c r="D34" s="145" t="s">
        <v>21</v>
      </c>
      <c r="E34" s="146">
        <f>SUM(E18:E33)</f>
        <v>869141</v>
      </c>
      <c r="F34" s="147">
        <f>SUM(F18:F33)</f>
        <v>696403</v>
      </c>
    </row>
    <row r="35" spans="3:6" ht="14.25">
      <c r="C35" s="148">
        <v>2</v>
      </c>
      <c r="D35" s="149" t="s">
        <v>11</v>
      </c>
      <c r="E35" s="137"/>
      <c r="F35" s="141"/>
    </row>
    <row r="36" spans="3:6" ht="14.25">
      <c r="C36" s="135" t="s">
        <v>120</v>
      </c>
      <c r="D36" s="139" t="s">
        <v>121</v>
      </c>
      <c r="E36" s="137"/>
      <c r="F36" s="138"/>
    </row>
    <row r="37" spans="3:6" ht="14.25">
      <c r="C37" s="135" t="s">
        <v>122</v>
      </c>
      <c r="D37" s="139" t="s">
        <v>76</v>
      </c>
      <c r="E37" s="137"/>
      <c r="F37" s="138"/>
    </row>
    <row r="38" spans="3:6" ht="14.25">
      <c r="C38" s="135" t="s">
        <v>123</v>
      </c>
      <c r="D38" s="139" t="s">
        <v>124</v>
      </c>
      <c r="E38" s="137">
        <v>534149</v>
      </c>
      <c r="F38" s="138">
        <v>465462</v>
      </c>
    </row>
    <row r="39" spans="3:6" ht="14.25">
      <c r="C39" s="135" t="s">
        <v>29</v>
      </c>
      <c r="D39" s="136" t="s">
        <v>125</v>
      </c>
      <c r="E39" s="137"/>
      <c r="F39" s="141"/>
    </row>
    <row r="40" spans="3:6" ht="14.25">
      <c r="C40" s="135" t="s">
        <v>77</v>
      </c>
      <c r="D40" s="139" t="s">
        <v>80</v>
      </c>
      <c r="E40" s="137"/>
      <c r="F40" s="141"/>
    </row>
    <row r="41" spans="3:6" ht="14.25">
      <c r="C41" s="135" t="s">
        <v>78</v>
      </c>
      <c r="D41" s="139" t="s">
        <v>126</v>
      </c>
      <c r="E41" s="137"/>
      <c r="F41" s="141"/>
    </row>
    <row r="42" spans="3:6" ht="14.25">
      <c r="C42" s="135" t="s">
        <v>79</v>
      </c>
      <c r="D42" s="139" t="s">
        <v>56</v>
      </c>
      <c r="E42" s="137"/>
      <c r="F42" s="141"/>
    </row>
    <row r="43" spans="3:6" ht="14.25">
      <c r="C43" s="135" t="s">
        <v>81</v>
      </c>
      <c r="D43" s="139" t="s">
        <v>12</v>
      </c>
      <c r="E43" s="137"/>
      <c r="F43" s="138"/>
    </row>
    <row r="44" spans="3:6" ht="14.25">
      <c r="C44" s="135" t="s">
        <v>127</v>
      </c>
      <c r="D44" s="139" t="s">
        <v>88</v>
      </c>
      <c r="E44" s="137"/>
      <c r="F44" s="141"/>
    </row>
    <row r="45" spans="3:6" ht="14.25">
      <c r="C45" s="135" t="s">
        <v>30</v>
      </c>
      <c r="D45" s="139" t="s">
        <v>40</v>
      </c>
      <c r="E45" s="137">
        <v>1766</v>
      </c>
      <c r="F45" s="138">
        <v>2924</v>
      </c>
    </row>
    <row r="46" spans="3:6" ht="14.25">
      <c r="C46" s="135" t="s">
        <v>31</v>
      </c>
      <c r="D46" s="139" t="s">
        <v>13</v>
      </c>
      <c r="E46" s="137">
        <v>77635</v>
      </c>
      <c r="F46" s="138">
        <v>50070</v>
      </c>
    </row>
    <row r="47" spans="3:6" ht="14.25">
      <c r="C47" s="135"/>
      <c r="D47" s="145" t="s">
        <v>96</v>
      </c>
      <c r="E47" s="146">
        <f>SUM(E36:E46)</f>
        <v>613550</v>
      </c>
      <c r="F47" s="147">
        <f>SUM(F36:F46)</f>
        <v>518456</v>
      </c>
    </row>
    <row r="48" spans="3:6" ht="14.25">
      <c r="C48" s="148">
        <v>3</v>
      </c>
      <c r="D48" s="149" t="s">
        <v>14</v>
      </c>
      <c r="E48" s="137"/>
      <c r="F48" s="150"/>
    </row>
    <row r="49" spans="3:6" ht="14.25">
      <c r="C49" s="135">
        <v>3.1</v>
      </c>
      <c r="D49" s="139" t="s">
        <v>15</v>
      </c>
      <c r="E49" s="137">
        <v>350000</v>
      </c>
      <c r="F49" s="150">
        <v>200000</v>
      </c>
    </row>
    <row r="50" spans="3:6" ht="14.25">
      <c r="C50" s="135" t="s">
        <v>128</v>
      </c>
      <c r="D50" s="139" t="s">
        <v>57</v>
      </c>
      <c r="E50" s="137"/>
      <c r="F50" s="150"/>
    </row>
    <row r="51" spans="3:6" ht="14.25">
      <c r="C51" s="135" t="s">
        <v>129</v>
      </c>
      <c r="D51" s="139" t="s">
        <v>16</v>
      </c>
      <c r="E51" s="137"/>
      <c r="F51" s="150"/>
    </row>
    <row r="52" spans="3:6" ht="14.25">
      <c r="C52" s="135" t="s">
        <v>130</v>
      </c>
      <c r="D52" s="139" t="s">
        <v>17</v>
      </c>
      <c r="E52" s="137"/>
      <c r="F52" s="150"/>
    </row>
    <row r="53" spans="3:6" ht="14.25">
      <c r="C53" s="135" t="s">
        <v>131</v>
      </c>
      <c r="D53" s="139" t="s">
        <v>58</v>
      </c>
      <c r="E53" s="137">
        <v>-94409</v>
      </c>
      <c r="F53" s="150">
        <v>-22053</v>
      </c>
    </row>
    <row r="54" spans="3:6" ht="14.25">
      <c r="C54" s="135"/>
      <c r="D54" s="151" t="s">
        <v>97</v>
      </c>
      <c r="E54" s="146">
        <f>E49+E50+E53</f>
        <v>255591</v>
      </c>
      <c r="F54" s="147">
        <f>SUM(F49:F53)</f>
        <v>177947</v>
      </c>
    </row>
    <row r="55" spans="3:6" ht="14.25">
      <c r="C55" s="152"/>
      <c r="D55" s="153" t="s">
        <v>98</v>
      </c>
      <c r="E55" s="154">
        <f>E54+E47</f>
        <v>869141</v>
      </c>
      <c r="F55" s="155">
        <f>F54+F47</f>
        <v>696403</v>
      </c>
    </row>
    <row r="57" ht="12.75">
      <c r="E57" s="156"/>
    </row>
    <row r="61" spans="3:6" ht="14.25">
      <c r="C61" s="116"/>
      <c r="D61" s="114" t="s">
        <v>132</v>
      </c>
      <c r="E61" s="35"/>
      <c r="F61" s="39"/>
    </row>
    <row r="62" spans="3:6" ht="14.25">
      <c r="C62" s="116"/>
      <c r="D62" s="34" t="s">
        <v>190</v>
      </c>
      <c r="E62" s="35"/>
      <c r="F62" s="39"/>
    </row>
    <row r="63" spans="3:6" ht="14.25">
      <c r="C63" s="116"/>
      <c r="D63" s="39"/>
      <c r="E63" s="39"/>
      <c r="F63" s="39"/>
    </row>
    <row r="64" spans="3:6" ht="14.25">
      <c r="C64" s="116"/>
      <c r="D64" s="34" t="s">
        <v>165</v>
      </c>
      <c r="E64" s="35"/>
      <c r="F64" s="39"/>
    </row>
  </sheetData>
  <sheetProtection/>
  <mergeCells count="5">
    <mergeCell ref="C8:F8"/>
    <mergeCell ref="C12:F12"/>
    <mergeCell ref="C15:F15"/>
    <mergeCell ref="C10:F10"/>
    <mergeCell ref="C14:H14"/>
  </mergeCells>
  <printOptions/>
  <pageMargins left="0.75" right="0.29" top="0.3" bottom="0.24" header="0.25" footer="0.25"/>
  <pageSetup fitToHeight="1" fitToWidth="1" horizontalDpi="600" verticalDpi="600" orientation="portrait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58"/>
  <sheetViews>
    <sheetView zoomScalePageLayoutView="0" workbookViewId="0" topLeftCell="B4">
      <selection activeCell="B4" sqref="A1:IV16384"/>
    </sheetView>
  </sheetViews>
  <sheetFormatPr defaultColWidth="9.140625" defaultRowHeight="12.75"/>
  <cols>
    <col min="1" max="1" width="0.13671875" style="1" hidden="1" customWidth="1"/>
    <col min="2" max="2" width="74.140625" style="1" customWidth="1"/>
    <col min="3" max="3" width="20.421875" style="1" customWidth="1"/>
    <col min="4" max="4" width="20.57421875" style="1" customWidth="1"/>
    <col min="5" max="16384" width="9.140625" style="1" customWidth="1"/>
  </cols>
  <sheetData>
    <row r="1" ht="0.75" customHeight="1" hidden="1"/>
    <row r="2" ht="12.75" hidden="1"/>
    <row r="3" spans="2:5" ht="12.75" hidden="1">
      <c r="B3" s="68"/>
      <c r="C3" s="68"/>
      <c r="D3" s="68"/>
      <c r="E3" s="68"/>
    </row>
    <row r="4" spans="2:5" ht="12.75">
      <c r="B4" s="68"/>
      <c r="C4" s="68"/>
      <c r="D4" s="42" t="s">
        <v>133</v>
      </c>
      <c r="E4" s="68"/>
    </row>
    <row r="5" spans="2:5" ht="12.75">
      <c r="B5" s="69"/>
      <c r="C5" s="70"/>
      <c r="D5" s="70"/>
      <c r="E5" s="68"/>
    </row>
    <row r="6" spans="2:5" ht="12.75">
      <c r="B6" s="68"/>
      <c r="C6" s="68"/>
      <c r="D6" s="71"/>
      <c r="E6" s="68"/>
    </row>
    <row r="7" spans="2:5" ht="15.75">
      <c r="B7" s="72" t="s">
        <v>101</v>
      </c>
      <c r="C7" s="72"/>
      <c r="D7" s="72"/>
      <c r="E7" s="72"/>
    </row>
    <row r="8" spans="2:5" ht="14.25">
      <c r="B8" s="73" t="s">
        <v>134</v>
      </c>
      <c r="C8" s="73"/>
      <c r="D8" s="73"/>
      <c r="E8" s="73"/>
    </row>
    <row r="9" spans="2:5" ht="14.25">
      <c r="B9" s="74"/>
      <c r="C9" s="74"/>
      <c r="D9" s="74"/>
      <c r="E9" s="74"/>
    </row>
    <row r="10" spans="2:5" ht="12.75" customHeight="1">
      <c r="B10" s="46" t="s">
        <v>143</v>
      </c>
      <c r="C10" s="46"/>
      <c r="D10" s="46"/>
      <c r="E10" s="46"/>
    </row>
    <row r="11" spans="2:5" ht="12" customHeight="1">
      <c r="B11" s="75"/>
      <c r="C11" s="76"/>
      <c r="D11" s="76"/>
      <c r="E11" s="76"/>
    </row>
    <row r="12" spans="2:5" ht="12.75">
      <c r="B12" s="77" t="s">
        <v>166</v>
      </c>
      <c r="C12" s="78"/>
      <c r="D12" s="78"/>
      <c r="E12" s="78"/>
    </row>
    <row r="13" spans="2:5" ht="12.75">
      <c r="B13" s="79" t="s">
        <v>106</v>
      </c>
      <c r="C13" s="79"/>
      <c r="D13" s="79"/>
      <c r="E13" s="79"/>
    </row>
    <row r="14" spans="2:5" ht="12.75">
      <c r="B14" s="80"/>
      <c r="C14" s="80"/>
      <c r="D14" s="51" t="s">
        <v>95</v>
      </c>
      <c r="E14" s="80"/>
    </row>
    <row r="15" spans="2:4" ht="47.25" customHeight="1">
      <c r="B15" s="81" t="s">
        <v>0</v>
      </c>
      <c r="C15" s="82" t="s">
        <v>53</v>
      </c>
      <c r="D15" s="82" t="s">
        <v>99</v>
      </c>
    </row>
    <row r="16" spans="2:4" ht="14.25" customHeight="1">
      <c r="B16" s="83" t="s">
        <v>62</v>
      </c>
      <c r="C16" s="84">
        <f>C17+C25</f>
        <v>-79147</v>
      </c>
      <c r="D16" s="84">
        <f>D17+D25</f>
        <v>12399</v>
      </c>
    </row>
    <row r="17" spans="2:4" ht="26.25" customHeight="1">
      <c r="B17" s="85" t="s">
        <v>63</v>
      </c>
      <c r="C17" s="86">
        <f>SUM(C18:C24)</f>
        <v>26910</v>
      </c>
      <c r="D17" s="86">
        <f>SUM(D18:D24)</f>
        <v>27634</v>
      </c>
    </row>
    <row r="18" spans="2:4" ht="12" customHeight="1">
      <c r="B18" s="87" t="s">
        <v>84</v>
      </c>
      <c r="C18" s="88">
        <f>92045-1775</f>
        <v>90270</v>
      </c>
      <c r="D18" s="88">
        <v>46472</v>
      </c>
    </row>
    <row r="19" spans="2:4" ht="12" customHeight="1">
      <c r="B19" s="87" t="s">
        <v>85</v>
      </c>
      <c r="C19" s="86">
        <f>-(42089-1766)</f>
        <v>-40323</v>
      </c>
      <c r="D19" s="86">
        <v>-4969</v>
      </c>
    </row>
    <row r="20" spans="2:4" ht="12" customHeight="1">
      <c r="B20" s="89" t="s">
        <v>20</v>
      </c>
      <c r="C20" s="88">
        <v>0</v>
      </c>
      <c r="D20" s="88"/>
    </row>
    <row r="21" spans="2:4" ht="13.5" customHeight="1">
      <c r="B21" s="89" t="s">
        <v>5</v>
      </c>
      <c r="C21" s="88">
        <v>0</v>
      </c>
      <c r="D21" s="88"/>
    </row>
    <row r="22" spans="2:4" ht="12.75" customHeight="1">
      <c r="B22" s="89" t="s">
        <v>2</v>
      </c>
      <c r="C22" s="86">
        <v>5793</v>
      </c>
      <c r="D22" s="86">
        <v>1722</v>
      </c>
    </row>
    <row r="23" spans="2:4" ht="12" customHeight="1">
      <c r="B23" s="89" t="s">
        <v>3</v>
      </c>
      <c r="C23" s="86">
        <f>-(21937-1018)</f>
        <v>-20919</v>
      </c>
      <c r="D23" s="86">
        <f>-10953</f>
        <v>-10953</v>
      </c>
    </row>
    <row r="24" spans="2:4" ht="13.5" customHeight="1">
      <c r="B24" s="89" t="s">
        <v>4</v>
      </c>
      <c r="C24" s="86">
        <f>-5627-2284</f>
        <v>-7911</v>
      </c>
      <c r="D24" s="86">
        <f>-4638</f>
        <v>-4638</v>
      </c>
    </row>
    <row r="25" spans="2:4" ht="24.75" customHeight="1">
      <c r="B25" s="90" t="s">
        <v>61</v>
      </c>
      <c r="C25" s="84">
        <f>SUM(C26:C30)</f>
        <v>-106057</v>
      </c>
      <c r="D25" s="84">
        <f>SUM(D26:D30)</f>
        <v>-15235</v>
      </c>
    </row>
    <row r="26" spans="2:4" ht="16.5" customHeight="1">
      <c r="B26" s="87" t="s">
        <v>59</v>
      </c>
      <c r="C26" s="86">
        <v>-157246</v>
      </c>
      <c r="D26" s="86">
        <v>-214405</v>
      </c>
    </row>
    <row r="27" spans="2:4" ht="13.5" customHeight="1">
      <c r="B27" s="91" t="s">
        <v>188</v>
      </c>
      <c r="C27" s="86">
        <v>60687</v>
      </c>
      <c r="D27" s="86">
        <v>213865</v>
      </c>
    </row>
    <row r="28" spans="2:4" ht="14.25" customHeight="1">
      <c r="B28" s="91" t="s">
        <v>135</v>
      </c>
      <c r="C28" s="92">
        <v>0</v>
      </c>
      <c r="D28" s="92"/>
    </row>
    <row r="29" spans="1:4" ht="12.75" customHeight="1">
      <c r="A29" s="1" t="s">
        <v>60</v>
      </c>
      <c r="B29" s="87" t="s">
        <v>136</v>
      </c>
      <c r="C29" s="92">
        <v>0</v>
      </c>
      <c r="D29" s="92"/>
    </row>
    <row r="30" spans="2:4" ht="15.75" customHeight="1">
      <c r="B30" s="87" t="s">
        <v>137</v>
      </c>
      <c r="C30" s="93">
        <f>-9453-45</f>
        <v>-9498</v>
      </c>
      <c r="D30" s="93">
        <f>-14695</f>
        <v>-14695</v>
      </c>
    </row>
    <row r="31" spans="2:4" ht="15.75" customHeight="1">
      <c r="B31" s="83" t="s">
        <v>64</v>
      </c>
      <c r="C31" s="94">
        <f>SUM(C32:C37)</f>
        <v>-18784</v>
      </c>
      <c r="D31" s="95">
        <f>SUM(D32:D37)</f>
        <v>-27448</v>
      </c>
    </row>
    <row r="32" spans="2:4" ht="12.75" customHeight="1">
      <c r="B32" s="91" t="s">
        <v>138</v>
      </c>
      <c r="C32" s="96">
        <v>0</v>
      </c>
      <c r="D32" s="97"/>
    </row>
    <row r="33" spans="2:4" ht="12.75" customHeight="1">
      <c r="B33" s="89" t="s">
        <v>65</v>
      </c>
      <c r="C33" s="96">
        <v>0</v>
      </c>
      <c r="D33" s="98"/>
    </row>
    <row r="34" spans="2:4" ht="23.25" customHeight="1">
      <c r="B34" s="89" t="s">
        <v>83</v>
      </c>
      <c r="C34" s="86">
        <v>0</v>
      </c>
      <c r="D34" s="86">
        <f>-8366</f>
        <v>-8366</v>
      </c>
    </row>
    <row r="35" spans="2:4" ht="17.25" customHeight="1">
      <c r="B35" s="89" t="s">
        <v>66</v>
      </c>
      <c r="C35" s="86">
        <v>-18784</v>
      </c>
      <c r="D35" s="86">
        <f>-19082</f>
        <v>-19082</v>
      </c>
    </row>
    <row r="36" spans="2:4" ht="12.75" customHeight="1">
      <c r="B36" s="89" t="s">
        <v>67</v>
      </c>
      <c r="C36" s="99">
        <v>0</v>
      </c>
      <c r="D36" s="100"/>
    </row>
    <row r="37" spans="2:4" ht="12" customHeight="1">
      <c r="B37" s="89" t="s">
        <v>68</v>
      </c>
      <c r="C37" s="101">
        <v>0</v>
      </c>
      <c r="D37" s="102"/>
    </row>
    <row r="38" spans="2:4" ht="14.25">
      <c r="B38" s="83" t="s">
        <v>139</v>
      </c>
      <c r="C38" s="103">
        <f>SUM(C39:C45)</f>
        <v>150000</v>
      </c>
      <c r="D38" s="104">
        <v>0</v>
      </c>
    </row>
    <row r="39" spans="2:4" ht="12.75" customHeight="1">
      <c r="B39" s="89" t="s">
        <v>6</v>
      </c>
      <c r="C39" s="103">
        <v>0</v>
      </c>
      <c r="D39" s="105"/>
    </row>
    <row r="40" spans="2:4" ht="12.75" customHeight="1">
      <c r="B40" s="89" t="s">
        <v>140</v>
      </c>
      <c r="C40" s="86">
        <v>0</v>
      </c>
      <c r="D40" s="97"/>
    </row>
    <row r="41" spans="2:4" ht="12.75" customHeight="1">
      <c r="B41" s="91" t="s">
        <v>7</v>
      </c>
      <c r="C41" s="96">
        <v>0</v>
      </c>
      <c r="D41" s="97"/>
    </row>
    <row r="42" spans="2:4" ht="24">
      <c r="B42" s="91" t="s">
        <v>141</v>
      </c>
      <c r="C42" s="92">
        <v>0</v>
      </c>
      <c r="D42" s="97"/>
    </row>
    <row r="43" spans="2:4" ht="14.25">
      <c r="B43" s="89" t="s">
        <v>142</v>
      </c>
      <c r="C43" s="96">
        <v>150000</v>
      </c>
      <c r="D43" s="98"/>
    </row>
    <row r="44" spans="2:4" ht="13.5" customHeight="1">
      <c r="B44" s="89" t="s">
        <v>100</v>
      </c>
      <c r="C44" s="99">
        <v>0</v>
      </c>
      <c r="D44" s="100"/>
    </row>
    <row r="45" spans="2:4" ht="12.75" customHeight="1">
      <c r="B45" s="89" t="s">
        <v>86</v>
      </c>
      <c r="C45" s="99">
        <v>0</v>
      </c>
      <c r="D45" s="106"/>
    </row>
    <row r="46" spans="2:4" ht="12.75" customHeight="1">
      <c r="B46" s="107" t="s">
        <v>89</v>
      </c>
      <c r="C46" s="108">
        <v>-51231</v>
      </c>
      <c r="D46" s="108">
        <v>5</v>
      </c>
    </row>
    <row r="47" spans="2:4" ht="12.75">
      <c r="B47" s="109"/>
      <c r="C47" s="110"/>
      <c r="D47" s="110"/>
    </row>
    <row r="48" spans="2:4" ht="14.25">
      <c r="B48" s="83" t="s">
        <v>22</v>
      </c>
      <c r="C48" s="111">
        <f>C38+C31+C16+C46</f>
        <v>838</v>
      </c>
      <c r="D48" s="111">
        <f>D38+D31+D16+D46</f>
        <v>-15044</v>
      </c>
    </row>
    <row r="49" spans="2:4" ht="14.25" customHeight="1">
      <c r="B49" s="89" t="s">
        <v>90</v>
      </c>
      <c r="C49" s="112">
        <v>2752</v>
      </c>
      <c r="D49" s="112">
        <v>16796</v>
      </c>
    </row>
    <row r="50" spans="2:4" ht="14.25" customHeight="1">
      <c r="B50" s="89" t="s">
        <v>91</v>
      </c>
      <c r="C50" s="113">
        <v>3590</v>
      </c>
      <c r="D50" s="113">
        <f>D48+D49</f>
        <v>1752</v>
      </c>
    </row>
    <row r="54" spans="2:4" ht="14.25">
      <c r="B54" s="114" t="s">
        <v>132</v>
      </c>
      <c r="C54" s="35"/>
      <c r="D54" s="36"/>
    </row>
    <row r="55" spans="2:4" ht="14.25">
      <c r="B55" s="34" t="s">
        <v>190</v>
      </c>
      <c r="C55" s="35"/>
      <c r="D55" s="36"/>
    </row>
    <row r="56" spans="2:4" ht="14.25">
      <c r="B56" s="39"/>
      <c r="C56" s="39"/>
      <c r="D56" s="36"/>
    </row>
    <row r="57" spans="2:4" ht="14.25">
      <c r="B57" s="34" t="s">
        <v>165</v>
      </c>
      <c r="C57" s="35"/>
      <c r="D57" s="115"/>
    </row>
    <row r="58" spans="2:4" ht="14.25">
      <c r="B58" s="116"/>
      <c r="C58" s="116"/>
      <c r="D58" s="116"/>
    </row>
  </sheetData>
  <sheetProtection/>
  <mergeCells count="9">
    <mergeCell ref="B46:B47"/>
    <mergeCell ref="B5:D5"/>
    <mergeCell ref="B10:E10"/>
    <mergeCell ref="B7:E7"/>
    <mergeCell ref="B8:E8"/>
    <mergeCell ref="B13:E13"/>
    <mergeCell ref="B12:E12"/>
    <mergeCell ref="D46:D47"/>
    <mergeCell ref="C46:C47"/>
  </mergeCells>
  <printOptions/>
  <pageMargins left="0.43" right="0.25" top="0.5" bottom="0.28" header="0.5" footer="0.28"/>
  <pageSetup fitToHeight="1" fitToWidth="1" horizontalDpi="600" verticalDpi="600" orientation="portrait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9.421875" style="39" customWidth="1"/>
    <col min="2" max="2" width="16.140625" style="39" customWidth="1"/>
    <col min="3" max="3" width="14.8515625" style="39" customWidth="1"/>
    <col min="4" max="4" width="13.140625" style="39" customWidth="1"/>
    <col min="5" max="5" width="11.57421875" style="39" customWidth="1"/>
    <col min="6" max="6" width="11.8515625" style="39" customWidth="1"/>
    <col min="7" max="16384" width="9.140625" style="39" customWidth="1"/>
  </cols>
  <sheetData>
    <row r="1" ht="12">
      <c r="E1" s="42" t="s">
        <v>167</v>
      </c>
    </row>
    <row r="2" ht="12">
      <c r="E2" s="42"/>
    </row>
    <row r="3" spans="1:6" ht="12">
      <c r="A3" s="43" t="s">
        <v>168</v>
      </c>
      <c r="B3" s="44"/>
      <c r="C3" s="44"/>
      <c r="D3" s="44"/>
      <c r="E3" s="44"/>
      <c r="F3" s="44"/>
    </row>
    <row r="4" ht="12">
      <c r="A4" s="45"/>
    </row>
    <row r="5" spans="1:4" ht="12.75">
      <c r="A5" s="46" t="s">
        <v>143</v>
      </c>
      <c r="B5" s="46"/>
      <c r="C5" s="46"/>
      <c r="D5" s="46"/>
    </row>
    <row r="6" ht="12">
      <c r="A6" s="45"/>
    </row>
    <row r="7" spans="1:6" ht="17.25" customHeight="1">
      <c r="A7" s="47" t="s">
        <v>166</v>
      </c>
      <c r="B7" s="48"/>
      <c r="C7" s="48"/>
      <c r="D7" s="48"/>
      <c r="E7" s="48"/>
      <c r="F7" s="48"/>
    </row>
    <row r="8" spans="1:6" ht="12">
      <c r="A8" s="49" t="s">
        <v>169</v>
      </c>
      <c r="B8" s="44"/>
      <c r="C8" s="44"/>
      <c r="D8" s="44"/>
      <c r="E8" s="44"/>
      <c r="F8" s="44"/>
    </row>
    <row r="9" ht="12">
      <c r="A9" s="45"/>
    </row>
    <row r="10" spans="1:4" ht="12">
      <c r="A10" s="50" t="s">
        <v>99</v>
      </c>
      <c r="B10" s="50"/>
      <c r="C10" s="50"/>
      <c r="D10" s="50"/>
    </row>
    <row r="11" ht="12.75" thickBot="1">
      <c r="F11" s="51"/>
    </row>
    <row r="12" spans="1:6" ht="36.75" thickBot="1">
      <c r="A12" s="52" t="s">
        <v>170</v>
      </c>
      <c r="B12" s="53" t="s">
        <v>171</v>
      </c>
      <c r="C12" s="53" t="s">
        <v>172</v>
      </c>
      <c r="D12" s="53" t="s">
        <v>173</v>
      </c>
      <c r="E12" s="53" t="s">
        <v>174</v>
      </c>
      <c r="F12" s="53" t="s">
        <v>175</v>
      </c>
    </row>
    <row r="13" spans="1:6" ht="12.75" thickBot="1">
      <c r="A13" s="54" t="s">
        <v>176</v>
      </c>
      <c r="B13" s="55"/>
      <c r="C13" s="55"/>
      <c r="D13" s="55"/>
      <c r="E13" s="55"/>
      <c r="F13" s="55"/>
    </row>
    <row r="14" spans="1:6" ht="24.75" thickBot="1">
      <c r="A14" s="56" t="s">
        <v>177</v>
      </c>
      <c r="B14" s="57">
        <v>200000</v>
      </c>
      <c r="C14" s="58"/>
      <c r="D14" s="58"/>
      <c r="E14" s="59">
        <f>ROUND((-2062.5),0)</f>
        <v>-2063</v>
      </c>
      <c r="F14" s="57">
        <f>SUM(B14:E14)</f>
        <v>197937</v>
      </c>
    </row>
    <row r="15" spans="1:6" ht="60.75" thickBot="1">
      <c r="A15" s="56" t="s">
        <v>178</v>
      </c>
      <c r="B15" s="58"/>
      <c r="C15" s="58"/>
      <c r="D15" s="58"/>
      <c r="E15" s="58"/>
      <c r="F15" s="58"/>
    </row>
    <row r="16" spans="1:6" ht="12.75" thickBot="1">
      <c r="A16" s="54" t="s">
        <v>179</v>
      </c>
      <c r="B16" s="60"/>
      <c r="C16" s="58"/>
      <c r="D16" s="58"/>
      <c r="E16" s="58"/>
      <c r="F16" s="58"/>
    </row>
    <row r="17" spans="1:6" ht="36.75" thickBot="1">
      <c r="A17" s="56" t="s">
        <v>180</v>
      </c>
      <c r="B17" s="58"/>
      <c r="C17" s="58"/>
      <c r="D17" s="58"/>
      <c r="E17" s="58"/>
      <c r="F17" s="58"/>
    </row>
    <row r="18" spans="1:6" ht="24.75" thickBot="1">
      <c r="A18" s="56" t="s">
        <v>181</v>
      </c>
      <c r="B18" s="58"/>
      <c r="C18" s="58"/>
      <c r="D18" s="58"/>
      <c r="E18" s="58"/>
      <c r="F18" s="58"/>
    </row>
    <row r="19" spans="1:6" ht="12.75" thickBot="1">
      <c r="A19" s="56" t="s">
        <v>182</v>
      </c>
      <c r="B19" s="58"/>
      <c r="C19" s="58"/>
      <c r="D19" s="58"/>
      <c r="E19" s="58"/>
      <c r="F19" s="58"/>
    </row>
    <row r="20" spans="1:6" ht="12.75" thickBot="1">
      <c r="A20" s="56" t="s">
        <v>183</v>
      </c>
      <c r="B20" s="58"/>
      <c r="C20" s="58"/>
      <c r="D20" s="58"/>
      <c r="E20" s="59">
        <v>-13858.5</v>
      </c>
      <c r="F20" s="59">
        <f>E20</f>
        <v>-13858.5</v>
      </c>
    </row>
    <row r="21" spans="1:6" ht="24.75" thickBot="1">
      <c r="A21" s="54" t="s">
        <v>186</v>
      </c>
      <c r="B21" s="57">
        <v>200000</v>
      </c>
      <c r="C21" s="58"/>
      <c r="D21" s="58"/>
      <c r="E21" s="59">
        <f>SUM(E14:E20)</f>
        <v>-15921.5</v>
      </c>
      <c r="F21" s="57">
        <f>F14+F20</f>
        <v>184078.5</v>
      </c>
    </row>
    <row r="22" ht="12">
      <c r="A22" s="45"/>
    </row>
    <row r="23" spans="1:4" ht="12">
      <c r="A23" s="50" t="s">
        <v>37</v>
      </c>
      <c r="B23" s="50"/>
      <c r="C23" s="50"/>
      <c r="D23" s="50"/>
    </row>
    <row r="24" ht="12.75" thickBot="1">
      <c r="F24" s="51"/>
    </row>
    <row r="25" spans="1:6" ht="36.75" thickBot="1">
      <c r="A25" s="52" t="s">
        <v>170</v>
      </c>
      <c r="B25" s="53" t="s">
        <v>171</v>
      </c>
      <c r="C25" s="53" t="s">
        <v>172</v>
      </c>
      <c r="D25" s="53" t="s">
        <v>173</v>
      </c>
      <c r="E25" s="53" t="s">
        <v>174</v>
      </c>
      <c r="F25" s="53" t="s">
        <v>175</v>
      </c>
    </row>
    <row r="26" spans="1:6" ht="12.75" thickBot="1">
      <c r="A26" s="54" t="s">
        <v>176</v>
      </c>
      <c r="B26" s="55"/>
      <c r="C26" s="55"/>
      <c r="D26" s="55"/>
      <c r="E26" s="55"/>
      <c r="F26" s="55"/>
    </row>
    <row r="27" spans="1:7" ht="24.75" thickBot="1">
      <c r="A27" s="56" t="s">
        <v>184</v>
      </c>
      <c r="B27" s="61">
        <f>B21</f>
        <v>200000</v>
      </c>
      <c r="C27" s="62"/>
      <c r="D27" s="62"/>
      <c r="E27" s="63">
        <f>-22053</f>
        <v>-22053</v>
      </c>
      <c r="F27" s="61">
        <f>B27+E27</f>
        <v>177947</v>
      </c>
      <c r="G27" s="64"/>
    </row>
    <row r="28" spans="1:6" ht="60.75" thickBot="1">
      <c r="A28" s="56" t="s">
        <v>178</v>
      </c>
      <c r="B28" s="62"/>
      <c r="C28" s="62"/>
      <c r="D28" s="62"/>
      <c r="E28" s="62"/>
      <c r="F28" s="62"/>
    </row>
    <row r="29" spans="1:6" ht="12.75" thickBot="1">
      <c r="A29" s="54" t="s">
        <v>179</v>
      </c>
      <c r="B29" s="65"/>
      <c r="C29" s="62"/>
      <c r="D29" s="62"/>
      <c r="E29" s="62"/>
      <c r="F29" s="63">
        <f>B29+E29</f>
        <v>0</v>
      </c>
    </row>
    <row r="30" spans="1:6" ht="36.75" thickBot="1">
      <c r="A30" s="56" t="s">
        <v>180</v>
      </c>
      <c r="B30" s="62"/>
      <c r="C30" s="62"/>
      <c r="D30" s="62"/>
      <c r="E30" s="62"/>
      <c r="F30" s="63">
        <f>B30+E30</f>
        <v>0</v>
      </c>
    </row>
    <row r="31" spans="1:6" ht="24.75" thickBot="1">
      <c r="A31" s="56" t="s">
        <v>181</v>
      </c>
      <c r="B31" s="62">
        <v>150000</v>
      </c>
      <c r="C31" s="62"/>
      <c r="D31" s="62"/>
      <c r="E31" s="62"/>
      <c r="F31" s="63">
        <f>B31+E31</f>
        <v>150000</v>
      </c>
    </row>
    <row r="32" spans="1:6" ht="12.75" thickBot="1">
      <c r="A32" s="56" t="s">
        <v>182</v>
      </c>
      <c r="B32" s="62"/>
      <c r="C32" s="62"/>
      <c r="D32" s="62"/>
      <c r="E32" s="62"/>
      <c r="F32" s="63">
        <f>B32+E32</f>
        <v>0</v>
      </c>
    </row>
    <row r="33" spans="1:6" ht="12.75" thickBot="1">
      <c r="A33" s="56" t="s">
        <v>183</v>
      </c>
      <c r="B33" s="62"/>
      <c r="C33" s="62"/>
      <c r="D33" s="62"/>
      <c r="E33" s="63">
        <v>-72356</v>
      </c>
      <c r="F33" s="63">
        <f>B33+E33</f>
        <v>-72356</v>
      </c>
    </row>
    <row r="34" spans="1:7" ht="24.75" thickBot="1">
      <c r="A34" s="54" t="s">
        <v>187</v>
      </c>
      <c r="B34" s="63">
        <f>SUM(B27:B33)</f>
        <v>350000</v>
      </c>
      <c r="C34" s="63">
        <f>SUM(C27:C33)</f>
        <v>0</v>
      </c>
      <c r="D34" s="63">
        <f>SUM(D27:D33)</f>
        <v>0</v>
      </c>
      <c r="E34" s="63">
        <f>SUM(E27:E33)</f>
        <v>-94409</v>
      </c>
      <c r="F34" s="63">
        <f>SUM(F27:F33)</f>
        <v>255591</v>
      </c>
      <c r="G34" s="64"/>
    </row>
    <row r="35" ht="12">
      <c r="A35" s="45"/>
    </row>
    <row r="36" spans="1:2" ht="18.75" customHeight="1">
      <c r="A36" s="66" t="s">
        <v>132</v>
      </c>
      <c r="B36" s="35"/>
    </row>
    <row r="37" spans="1:3" ht="21.75" customHeight="1">
      <c r="A37" s="67" t="s">
        <v>191</v>
      </c>
      <c r="B37" s="67"/>
      <c r="C37" s="67"/>
    </row>
    <row r="39" spans="1:2" ht="12.75">
      <c r="A39" s="34" t="s">
        <v>165</v>
      </c>
      <c r="B39" s="35"/>
    </row>
    <row r="41" ht="12">
      <c r="A41" s="39" t="s">
        <v>185</v>
      </c>
    </row>
  </sheetData>
  <sheetProtection/>
  <mergeCells count="6">
    <mergeCell ref="A10:D10"/>
    <mergeCell ref="A23:D23"/>
    <mergeCell ref="A3:F3"/>
    <mergeCell ref="A5:D5"/>
    <mergeCell ref="A7:F7"/>
    <mergeCell ref="A8:F8"/>
  </mergeCells>
  <printOptions/>
  <pageMargins left="0.59" right="0.5" top="0.74" bottom="1" header="0.5" footer="0.5"/>
  <pageSetup fitToHeight="1" fitToWidth="1" horizontalDpi="300" verticalDpi="3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9.140625" style="2" customWidth="1"/>
    <col min="2" max="2" width="58.57421875" style="2" customWidth="1"/>
    <col min="3" max="3" width="10.8515625" style="2" customWidth="1"/>
    <col min="4" max="4" width="16.140625" style="2" customWidth="1"/>
    <col min="5" max="5" width="17.28125" style="2" customWidth="1"/>
    <col min="6" max="16384" width="9.140625" style="2" customWidth="1"/>
  </cols>
  <sheetData>
    <row r="1" ht="12.75">
      <c r="E1" s="2" t="s">
        <v>144</v>
      </c>
    </row>
    <row r="2" spans="2:6" ht="15.75">
      <c r="B2" s="3"/>
      <c r="C2" s="4" t="s">
        <v>145</v>
      </c>
      <c r="D2" s="5"/>
      <c r="E2" s="5"/>
      <c r="F2" s="6"/>
    </row>
    <row r="3" spans="3:6" ht="15.75">
      <c r="C3" s="4" t="s">
        <v>146</v>
      </c>
      <c r="D3" s="5"/>
      <c r="E3" s="5"/>
      <c r="F3" s="6"/>
    </row>
    <row r="4" spans="2:6" ht="15.75">
      <c r="B4" s="7" t="s">
        <v>189</v>
      </c>
      <c r="C4" s="7"/>
      <c r="D4" s="7"/>
      <c r="E4" s="7"/>
      <c r="F4" s="6"/>
    </row>
    <row r="5" spans="3:6" ht="12.75">
      <c r="C5" s="8" t="s">
        <v>147</v>
      </c>
      <c r="D5" s="9">
        <v>39995</v>
      </c>
      <c r="E5" s="10" t="s">
        <v>148</v>
      </c>
      <c r="F5" s="10"/>
    </row>
    <row r="6" spans="3:6" ht="12.75">
      <c r="C6" s="8"/>
      <c r="D6" s="9">
        <v>40086</v>
      </c>
      <c r="E6" s="11"/>
      <c r="F6" s="10"/>
    </row>
    <row r="8" spans="2:5" ht="15.75">
      <c r="B8" s="12"/>
      <c r="D8" s="12"/>
      <c r="E8" s="13" t="s">
        <v>149</v>
      </c>
    </row>
    <row r="9" spans="2:5" ht="84.75" thickBot="1">
      <c r="B9" s="14" t="s">
        <v>150</v>
      </c>
      <c r="C9" s="15" t="s">
        <v>151</v>
      </c>
      <c r="D9" s="16" t="s">
        <v>152</v>
      </c>
      <c r="E9" s="15" t="s">
        <v>153</v>
      </c>
    </row>
    <row r="10" spans="2:5" ht="16.5" thickBot="1">
      <c r="B10" s="17" t="s">
        <v>154</v>
      </c>
      <c r="C10" s="18" t="s">
        <v>155</v>
      </c>
      <c r="D10" s="19" t="s">
        <v>156</v>
      </c>
      <c r="E10" s="20" t="s">
        <v>157</v>
      </c>
    </row>
    <row r="11" spans="2:5" ht="25.5">
      <c r="B11" s="21" t="s">
        <v>158</v>
      </c>
      <c r="C11" s="22">
        <v>350000</v>
      </c>
      <c r="D11" s="23">
        <v>150000</v>
      </c>
      <c r="E11" s="24" t="s">
        <v>159</v>
      </c>
    </row>
    <row r="12" spans="2:5" ht="16.5" customHeight="1">
      <c r="B12" s="25" t="s">
        <v>160</v>
      </c>
      <c r="C12" s="26">
        <v>243196</v>
      </c>
      <c r="D12" s="27">
        <v>150000</v>
      </c>
      <c r="E12" s="24" t="s">
        <v>161</v>
      </c>
    </row>
    <row r="13" spans="2:5" ht="38.25">
      <c r="B13" s="28" t="s">
        <v>162</v>
      </c>
      <c r="C13" s="29"/>
      <c r="D13" s="30"/>
      <c r="E13" s="24"/>
    </row>
    <row r="14" spans="2:5" ht="14.25" customHeight="1">
      <c r="B14" s="28" t="s">
        <v>163</v>
      </c>
      <c r="C14" s="31"/>
      <c r="D14" s="30"/>
      <c r="E14" s="24"/>
    </row>
    <row r="15" spans="2:5" ht="18.75" customHeight="1">
      <c r="B15" s="32" t="s">
        <v>164</v>
      </c>
      <c r="C15" s="31"/>
      <c r="D15" s="30"/>
      <c r="E15" s="24"/>
    </row>
    <row r="18" spans="1:2" ht="12.75">
      <c r="A18" s="33" t="s">
        <v>132</v>
      </c>
      <c r="B18" s="33"/>
    </row>
    <row r="19" spans="2:4" s="1" customFormat="1" ht="14.25">
      <c r="B19" s="34" t="s">
        <v>190</v>
      </c>
      <c r="C19" s="35"/>
      <c r="D19" s="36"/>
    </row>
    <row r="20" spans="4:5" ht="12.75">
      <c r="D20" s="37"/>
      <c r="E20" s="37"/>
    </row>
    <row r="21" spans="4:5" ht="9" customHeight="1">
      <c r="D21" s="37"/>
      <c r="E21" s="37"/>
    </row>
    <row r="22" spans="1:6" ht="12.75">
      <c r="A22" s="34" t="s">
        <v>165</v>
      </c>
      <c r="B22" s="35"/>
      <c r="C22" s="38" t="s">
        <v>192</v>
      </c>
      <c r="D22" s="38"/>
      <c r="E22" s="38"/>
      <c r="F22" s="39"/>
    </row>
    <row r="24" spans="2:5" ht="63" customHeight="1">
      <c r="B24" s="40" t="s">
        <v>193</v>
      </c>
      <c r="C24" s="41"/>
      <c r="D24" s="41"/>
      <c r="E24" s="41"/>
    </row>
    <row r="25" ht="95.25" customHeight="1"/>
  </sheetData>
  <sheetProtection/>
  <mergeCells count="3">
    <mergeCell ref="B24:E24"/>
    <mergeCell ref="B4:E4"/>
    <mergeCell ref="C22:E22"/>
  </mergeCells>
  <printOptions/>
  <pageMargins left="0.75" right="0.75" top="1" bottom="1" header="0.5" footer="0.5"/>
  <pageSetup horizontalDpi="600" verticalDpi="600" orientation="portrait" scale="81" r:id="rId1"/>
  <colBreaks count="1" manualBreakCount="1">
    <brk id="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2" sqref="N12"/>
    </sheetView>
  </sheetViews>
  <sheetFormatPr defaultColWidth="9.140625" defaultRowHeight="12.75"/>
  <cols>
    <col min="1" max="9" width="9.140625" style="1" customWidth="1"/>
    <col min="10" max="10" width="8.140625" style="1" customWidth="1"/>
    <col min="11" max="16384" width="9.140625" style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3" customHeight="1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9" customHeight="1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.5" customHeight="1"/>
    <row r="47" ht="2.25" customHeight="1"/>
    <row r="48" ht="12.75"/>
    <row r="49" ht="12.75"/>
    <row r="50" ht="12.75"/>
    <row r="51" ht="13.5" customHeight="1"/>
    <row r="52" ht="12" customHeight="1"/>
    <row r="53" ht="13.5" customHeight="1"/>
    <row r="54" ht="16.5" customHeight="1"/>
    <row r="55" ht="12.75" customHeight="1"/>
    <row r="56" ht="9" customHeight="1"/>
    <row r="62" ht="34.5" customHeight="1"/>
    <row r="63" ht="88.5" customHeight="1"/>
    <row r="64" ht="115.5" customHeight="1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21" customHeight="1"/>
    <row r="83" ht="12.75"/>
    <row r="84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6.75" customHeight="1"/>
    <row r="109" ht="17.25" customHeight="1"/>
    <row r="110" ht="12.75"/>
    <row r="111" ht="12.75"/>
    <row r="112" ht="12.75"/>
    <row r="113" ht="12.75"/>
    <row r="114" ht="12.75"/>
    <row r="115" ht="12.75"/>
    <row r="116" ht="3.75" customHeight="1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</sheetData>
  <sheetProtection/>
  <printOptions/>
  <pageMargins left="0.4" right="0.4" top="0.25" bottom="0.16" header="0.23" footer="0.16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B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KARENGH</dc:creator>
  <cp:keywords/>
  <dc:description/>
  <cp:lastModifiedBy>Gevorg Hovhannisyan</cp:lastModifiedBy>
  <cp:lastPrinted>2009-10-12T05:59:24Z</cp:lastPrinted>
  <dcterms:created xsi:type="dcterms:W3CDTF">2003-01-22T21:35:49Z</dcterms:created>
  <dcterms:modified xsi:type="dcterms:W3CDTF">2016-07-10T03:59:46Z</dcterms:modified>
  <cp:category/>
  <cp:version/>
  <cp:contentType/>
  <cp:contentStatus/>
</cp:coreProperties>
</file>